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4" windowWidth="11460" windowHeight="9312" tabRatio="830" activeTab="2"/>
  </bookViews>
  <sheets>
    <sheet name="Worksheet - Minimum Area" sheetId="2" r:id="rId1"/>
    <sheet name="Worksheet - Moderate Area" sheetId="6" r:id="rId2"/>
    <sheet name="Example" sheetId="8" r:id="rId3"/>
  </sheets>
  <calcPr calcId="145621"/>
</workbook>
</file>

<file path=xl/calcChain.xml><?xml version="1.0" encoding="utf-8"?>
<calcChain xmlns="http://schemas.openxmlformats.org/spreadsheetml/2006/main">
  <c r="B45" i="8" l="1"/>
  <c r="B46" i="8" s="1"/>
  <c r="B40" i="8"/>
  <c r="B41" i="8" s="1"/>
  <c r="E39" i="8"/>
  <c r="E40" i="8" s="1"/>
  <c r="B24" i="8"/>
  <c r="B26" i="8" s="1"/>
  <c r="B22" i="8"/>
  <c r="B25" i="8" s="1"/>
  <c r="E17" i="8"/>
  <c r="E19" i="8" s="1"/>
  <c r="E15" i="8"/>
  <c r="E18" i="8" s="1"/>
  <c r="B14" i="8"/>
  <c r="B17" i="8" s="1"/>
  <c r="B6" i="8"/>
  <c r="E187" i="6"/>
  <c r="B173" i="6"/>
  <c r="B175" i="6" s="1"/>
  <c r="B171" i="6"/>
  <c r="B174" i="6" s="1"/>
  <c r="E168" i="6"/>
  <c r="E167" i="6"/>
  <c r="E166" i="6"/>
  <c r="E164" i="6"/>
  <c r="B163" i="6"/>
  <c r="B166" i="6" s="1"/>
  <c r="B148" i="6"/>
  <c r="B149" i="6" s="1"/>
  <c r="B143" i="6"/>
  <c r="B144" i="6" s="1"/>
  <c r="E142" i="6"/>
  <c r="E143" i="6" s="1"/>
  <c r="B128" i="6"/>
  <c r="B129" i="6" s="1"/>
  <c r="E123" i="6"/>
  <c r="B123" i="6"/>
  <c r="B124" i="6" s="1"/>
  <c r="B132" i="6" s="1"/>
  <c r="C132" i="6" s="1"/>
  <c r="E132" i="6" s="1"/>
  <c r="E134" i="6" s="1"/>
  <c r="E122" i="6"/>
  <c r="B108" i="6"/>
  <c r="B106" i="6"/>
  <c r="B104" i="6"/>
  <c r="B107" i="6" s="1"/>
  <c r="B111" i="6" s="1"/>
  <c r="C111" i="6" s="1"/>
  <c r="E111" i="6" s="1"/>
  <c r="E100" i="6"/>
  <c r="E99" i="6"/>
  <c r="E101" i="6" s="1"/>
  <c r="B99" i="6"/>
  <c r="E97" i="6"/>
  <c r="B96" i="6"/>
  <c r="B98" i="6" s="1"/>
  <c r="B100" i="6" s="1"/>
  <c r="B79" i="6"/>
  <c r="B81" i="6" s="1"/>
  <c r="B77" i="6"/>
  <c r="B80" i="6" s="1"/>
  <c r="E74" i="6"/>
  <c r="E72" i="6"/>
  <c r="E70" i="6"/>
  <c r="E73" i="6" s="1"/>
  <c r="B69" i="6"/>
  <c r="B72" i="6" s="1"/>
  <c r="B84" i="6" s="1"/>
  <c r="C84" i="6" s="1"/>
  <c r="E84" i="6" s="1"/>
  <c r="B54" i="6"/>
  <c r="B53" i="6"/>
  <c r="B52" i="6"/>
  <c r="B50" i="6"/>
  <c r="E45" i="6"/>
  <c r="E47" i="6" s="1"/>
  <c r="B45" i="6"/>
  <c r="B44" i="6"/>
  <c r="B46" i="6" s="1"/>
  <c r="B58" i="6" s="1"/>
  <c r="C58" i="6" s="1"/>
  <c r="E58" i="6" s="1"/>
  <c r="E43" i="6"/>
  <c r="E46" i="6" s="1"/>
  <c r="B42" i="6"/>
  <c r="B25" i="6"/>
  <c r="B27" i="6" s="1"/>
  <c r="B23" i="6"/>
  <c r="B26" i="6" s="1"/>
  <c r="E19" i="6"/>
  <c r="E18" i="6"/>
  <c r="E20" i="6" s="1"/>
  <c r="E16" i="6"/>
  <c r="B15" i="6"/>
  <c r="B18" i="6" s="1"/>
  <c r="B30" i="6" s="1"/>
  <c r="E187" i="2"/>
  <c r="E166" i="2"/>
  <c r="E168" i="2" s="1"/>
  <c r="B173" i="2"/>
  <c r="B175" i="2"/>
  <c r="B171" i="2"/>
  <c r="B174" i="2" s="1"/>
  <c r="E164" i="2"/>
  <c r="E167" i="2" s="1"/>
  <c r="B163" i="2"/>
  <c r="B166" i="2" s="1"/>
  <c r="B128" i="2"/>
  <c r="B129" i="2" s="1"/>
  <c r="B123" i="2"/>
  <c r="B124" i="2" s="1"/>
  <c r="E122" i="2"/>
  <c r="E123" i="2" s="1"/>
  <c r="E142" i="2"/>
  <c r="E143" i="2" s="1"/>
  <c r="B148" i="2"/>
  <c r="B143" i="2"/>
  <c r="B144" i="2" s="1"/>
  <c r="B29" i="8" l="1"/>
  <c r="B49" i="8"/>
  <c r="B16" i="8"/>
  <c r="B18" i="8" s="1"/>
  <c r="B30" i="8"/>
  <c r="B57" i="6"/>
  <c r="C57" i="6" s="1"/>
  <c r="E57" i="6" s="1"/>
  <c r="E60" i="6" s="1"/>
  <c r="B152" i="6"/>
  <c r="C152" i="6" s="1"/>
  <c r="E152" i="6" s="1"/>
  <c r="E154" i="6" s="1"/>
  <c r="B178" i="6"/>
  <c r="C178" i="6" s="1"/>
  <c r="E178" i="6" s="1"/>
  <c r="E181" i="6" s="1"/>
  <c r="B112" i="6"/>
  <c r="C112" i="6" s="1"/>
  <c r="E112" i="6" s="1"/>
  <c r="E114" i="6" s="1"/>
  <c r="E87" i="6"/>
  <c r="C30" i="6"/>
  <c r="E30" i="6" s="1"/>
  <c r="B71" i="6"/>
  <c r="B73" i="6" s="1"/>
  <c r="B85" i="6" s="1"/>
  <c r="C85" i="6" s="1"/>
  <c r="E85" i="6" s="1"/>
  <c r="B17" i="6"/>
  <c r="B19" i="6" s="1"/>
  <c r="B31" i="6" s="1"/>
  <c r="B165" i="6"/>
  <c r="B167" i="6" s="1"/>
  <c r="B179" i="6" s="1"/>
  <c r="C179" i="6" s="1"/>
  <c r="E179" i="6" s="1"/>
  <c r="B165" i="2"/>
  <c r="B167" i="2"/>
  <c r="B179" i="2" s="1"/>
  <c r="B194" i="2" s="1"/>
  <c r="B132" i="2"/>
  <c r="B178" i="2"/>
  <c r="B193" i="2" s="1"/>
  <c r="B106" i="2"/>
  <c r="E99" i="2"/>
  <c r="C29" i="8" l="1"/>
  <c r="E29" i="8" s="1"/>
  <c r="B57" i="8"/>
  <c r="C30" i="8"/>
  <c r="E30" i="8" s="1"/>
  <c r="B58" i="8"/>
  <c r="C49" i="8"/>
  <c r="E49" i="8" s="1"/>
  <c r="E51" i="8" s="1"/>
  <c r="E32" i="8"/>
  <c r="E56" i="8" s="1"/>
  <c r="C31" i="6"/>
  <c r="E31" i="6" s="1"/>
  <c r="B194" i="6"/>
  <c r="B193" i="6"/>
  <c r="E33" i="6"/>
  <c r="E192" i="6" s="1"/>
  <c r="B149" i="2"/>
  <c r="B108" i="2"/>
  <c r="B104" i="2"/>
  <c r="B107" i="2" s="1"/>
  <c r="E101" i="2"/>
  <c r="E97" i="2"/>
  <c r="E100" i="2" s="1"/>
  <c r="B96" i="2"/>
  <c r="B79" i="2"/>
  <c r="B81" i="2" s="1"/>
  <c r="B77" i="2"/>
  <c r="B80" i="2" s="1"/>
  <c r="E72" i="2"/>
  <c r="E74" i="2" s="1"/>
  <c r="E70" i="2"/>
  <c r="E73" i="2" s="1"/>
  <c r="B69" i="2"/>
  <c r="B52" i="2"/>
  <c r="B54" i="2" s="1"/>
  <c r="B50" i="2"/>
  <c r="B53" i="2" s="1"/>
  <c r="E45" i="2"/>
  <c r="E47" i="2" s="1"/>
  <c r="E43" i="2"/>
  <c r="E46" i="2" s="1"/>
  <c r="B42" i="2"/>
  <c r="B99" i="2" l="1"/>
  <c r="B111" i="2" s="1"/>
  <c r="B98" i="2"/>
  <c r="B100" i="2" s="1"/>
  <c r="B112" i="2" s="1"/>
  <c r="B72" i="2"/>
  <c r="B84" i="2" s="1"/>
  <c r="B71" i="2"/>
  <c r="B73" i="2" s="1"/>
  <c r="B85" i="2" s="1"/>
  <c r="B45" i="2"/>
  <c r="B57" i="2" s="1"/>
  <c r="B44" i="2"/>
  <c r="B46" i="2" s="1"/>
  <c r="B58" i="2" s="1"/>
  <c r="B152" i="2"/>
  <c r="B7" i="6"/>
  <c r="B7" i="2"/>
  <c r="C58" i="2" l="1"/>
  <c r="E58" i="2" s="1"/>
  <c r="C132" i="2"/>
  <c r="E132" i="2" s="1"/>
  <c r="E134" i="2" s="1"/>
  <c r="C178" i="2"/>
  <c r="E178" i="2" s="1"/>
  <c r="C179" i="2"/>
  <c r="E179" i="2" s="1"/>
  <c r="C85" i="2"/>
  <c r="C112" i="2"/>
  <c r="E112" i="2" s="1"/>
  <c r="C152" i="2"/>
  <c r="E152" i="2" s="1"/>
  <c r="E154" i="2" s="1"/>
  <c r="C57" i="2"/>
  <c r="E57" i="2" s="1"/>
  <c r="E85" i="2"/>
  <c r="C84" i="2"/>
  <c r="E84" i="2" s="1"/>
  <c r="C111" i="2"/>
  <c r="E111" i="2" s="1"/>
  <c r="E181" i="2" l="1"/>
  <c r="E87" i="2"/>
  <c r="E114" i="2"/>
  <c r="E60" i="2"/>
  <c r="E18" i="2"/>
  <c r="B25" i="2"/>
  <c r="B27" i="2" l="1"/>
  <c r="B23" i="2"/>
  <c r="B26" i="2" s="1"/>
  <c r="E20" i="2"/>
  <c r="E16" i="2"/>
  <c r="E19" i="2" s="1"/>
  <c r="B15" i="2"/>
  <c r="B17" i="2" s="1"/>
  <c r="B19" i="2" l="1"/>
  <c r="B31" i="2" s="1"/>
  <c r="B18" i="2"/>
  <c r="B30" i="2" s="1"/>
  <c r="C31" i="2" l="1"/>
  <c r="E31" i="2"/>
  <c r="C30" i="2"/>
  <c r="E30" i="2" s="1"/>
  <c r="E33" i="2" l="1"/>
  <c r="E192" i="2" s="1"/>
</calcChain>
</file>

<file path=xl/sharedStrings.xml><?xml version="1.0" encoding="utf-8"?>
<sst xmlns="http://schemas.openxmlformats.org/spreadsheetml/2006/main" count="546" uniqueCount="81">
  <si>
    <t>Project Name:</t>
  </si>
  <si>
    <t>Date:</t>
  </si>
  <si>
    <t>Turbine Numbers:</t>
  </si>
  <si>
    <t>Number of Turbines:</t>
  </si>
  <si>
    <t>Acres</t>
  </si>
  <si>
    <t>Mitigation Ratio</t>
  </si>
  <si>
    <t>Direct Impacts (1:1)</t>
  </si>
  <si>
    <t>Indirect Impacts (0.5:1)</t>
  </si>
  <si>
    <t>Administrative Fee</t>
  </si>
  <si>
    <t>Total Mitigation Cost</t>
  </si>
  <si>
    <t>Total Direct Acres</t>
  </si>
  <si>
    <t>Total Indirect Acres</t>
  </si>
  <si>
    <t>Nebraska Mitigation Worksheet for Wind Energy Impacts</t>
  </si>
  <si>
    <t>Building Pad Length 1 (m):</t>
  </si>
  <si>
    <t>Building Pad Width 1 (m):</t>
  </si>
  <si>
    <t>Turbine Pad Radius (m):</t>
  </si>
  <si>
    <t>Building Pad Length 2 (m):</t>
  </si>
  <si>
    <r>
      <t>Turbine Pad Area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):</t>
    </r>
  </si>
  <si>
    <t>Building Pad Width 2 (m):</t>
  </si>
  <si>
    <r>
      <t>Building Pad Area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):</t>
    </r>
  </si>
  <si>
    <t>Turbine Indirect Impacts (acres)*:</t>
  </si>
  <si>
    <t>Building Direct Impacts (acres):</t>
  </si>
  <si>
    <t>Building Indirect Impacts (acres):</t>
  </si>
  <si>
    <t>Road length (m):</t>
  </si>
  <si>
    <t>Road Width (m):</t>
  </si>
  <si>
    <r>
      <t>Road Area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):</t>
    </r>
  </si>
  <si>
    <t>** If buffer is needed on all 4 sides</t>
  </si>
  <si>
    <t>Road Direct Impacts (acres):</t>
  </si>
  <si>
    <t>Road Indirect Impacts (acres):</t>
  </si>
  <si>
    <t>Tilled Agricultural Lands</t>
  </si>
  <si>
    <t>Mitigation Subtotal</t>
  </si>
  <si>
    <t xml:space="preserve">Mitigation Ratio - 2:1 </t>
  </si>
  <si>
    <t>Mitigation Ratio - 1:1</t>
  </si>
  <si>
    <t>Mitigation Ratio - 2:1</t>
  </si>
  <si>
    <t>Mitigation Ratio - 0:1</t>
  </si>
  <si>
    <t>Company Name:</t>
  </si>
  <si>
    <t>Contact Person:</t>
  </si>
  <si>
    <t xml:space="preserve">Mitigation Ratio - 3:1 </t>
  </si>
  <si>
    <t>Mitigation Ratio - 0.5:1</t>
  </si>
  <si>
    <t>Mitigation Ratio - 3:1</t>
  </si>
  <si>
    <t>*Calculate different pad sizes separately.</t>
  </si>
  <si>
    <t>THIS IS A DRAFT</t>
  </si>
  <si>
    <t>Turbine Direct Impacts (acres)*:</t>
  </si>
  <si>
    <t>Windy Estates</t>
  </si>
  <si>
    <t>Basic Cost</t>
  </si>
  <si>
    <t>Weighted Cost</t>
  </si>
  <si>
    <t>Minimum Mitigation Areas</t>
  </si>
  <si>
    <t>Forests/Woodlands</t>
  </si>
  <si>
    <t>Non-Native Grasslands</t>
  </si>
  <si>
    <t>Restored Native Grasslands</t>
  </si>
  <si>
    <t>Unbroken Grasslands</t>
  </si>
  <si>
    <t>Cost Per Acre:</t>
  </si>
  <si>
    <t>Cost Per Acre Plus 20%:</t>
  </si>
  <si>
    <t>Moderate Mitigation Areas</t>
  </si>
  <si>
    <t>Direct Impacts (2:1)</t>
  </si>
  <si>
    <t>Indirect Impacts (1:1)</t>
  </si>
  <si>
    <t>Direct Impacts (0.5:1)</t>
  </si>
  <si>
    <t>Indirect Impacts (0.25:1)</t>
  </si>
  <si>
    <t>Wetlands (Hydrological Function)</t>
  </si>
  <si>
    <t>Streams and Rivers</t>
  </si>
  <si>
    <t>% of Category in 200 m Buffer</t>
  </si>
  <si>
    <r>
      <t>Buffer Radius Area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):</t>
    </r>
  </si>
  <si>
    <r>
      <t>Buffer Area**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):</t>
    </r>
  </si>
  <si>
    <t>% of Category in 200 m Buffer:</t>
  </si>
  <si>
    <t>% of Category in 100 m Buffer:</t>
  </si>
  <si>
    <r>
      <t>Buffer Area (m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):</t>
    </r>
  </si>
  <si>
    <t>% of Category in 10 m Buffer:</t>
  </si>
  <si>
    <t># of Roads within 10 m Buffer:</t>
  </si>
  <si>
    <t xml:space="preserve"># of Buildings within 10 m Buffer </t>
  </si>
  <si>
    <t>Total Area of Wetland (m2):</t>
  </si>
  <si>
    <t>Total Area of Wetlands (m2):</t>
  </si>
  <si>
    <t>Wetlands (Wildlife Use/Disturbance - Indirect Impacts)</t>
  </si>
  <si>
    <t>Direct Impacts (3:1)</t>
  </si>
  <si>
    <t>Indirect Impacts (1.5:1)</t>
  </si>
  <si>
    <t>Mitigation Ratio - 1.5:1</t>
  </si>
  <si>
    <t>Caroline Jezierski</t>
  </si>
  <si>
    <t>1,3,4,6</t>
  </si>
  <si>
    <t>1,2</t>
  </si>
  <si>
    <t>800 meters for wetlands suitable for Whooping Crane or other water or shorebirds; 200 for all others</t>
  </si>
  <si>
    <t>*Wind Turbine Buffer Distances</t>
  </si>
  <si>
    <t>Total Area of Wetland (m2):*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</si>
</sst>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3" fillId="0" borderId="4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4" xfId="0" applyBorder="1" applyProtection="1">
      <protection locked="0"/>
    </xf>
    <xf numFmtId="164" fontId="0" fillId="0" borderId="0" xfId="0" applyNumberFormat="1" applyBorder="1" applyAlignment="1" applyProtection="1">
      <alignment horizontal="center" wrapText="1"/>
    </xf>
    <xf numFmtId="164" fontId="0" fillId="0" borderId="5" xfId="0" applyNumberFormat="1" applyBorder="1" applyAlignment="1" applyProtection="1">
      <alignment horizontal="center" wrapText="1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164" fontId="0" fillId="0" borderId="9" xfId="0" applyNumberFormat="1" applyBorder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/>
      <protection locked="0"/>
    </xf>
    <xf numFmtId="1" fontId="8" fillId="0" borderId="13" xfId="0" applyNumberFormat="1" applyFont="1" applyBorder="1" applyAlignment="1" applyProtection="1">
      <alignment horizontal="center" wrapText="1"/>
    </xf>
    <xf numFmtId="1" fontId="8" fillId="0" borderId="5" xfId="0" applyNumberFormat="1" applyFont="1" applyBorder="1" applyAlignment="1" applyProtection="1">
      <alignment horizontal="center" wrapText="1"/>
    </xf>
    <xf numFmtId="1" fontId="9" fillId="0" borderId="13" xfId="0" applyNumberFormat="1" applyFont="1" applyBorder="1" applyAlignment="1" applyProtection="1">
      <alignment horizontal="center" wrapText="1"/>
    </xf>
    <xf numFmtId="1" fontId="9" fillId="0" borderId="5" xfId="0" applyNumberFormat="1" applyFont="1" applyBorder="1" applyAlignment="1" applyProtection="1">
      <alignment horizontal="center" wrapText="1"/>
    </xf>
    <xf numFmtId="2" fontId="8" fillId="0" borderId="13" xfId="0" applyNumberFormat="1" applyFont="1" applyBorder="1" applyAlignment="1" applyProtection="1">
      <alignment horizontal="center" wrapText="1"/>
    </xf>
    <xf numFmtId="0" fontId="0" fillId="0" borderId="15" xfId="0" applyBorder="1" applyAlignment="1" applyProtection="1">
      <alignment horizontal="left"/>
      <protection locked="0"/>
    </xf>
    <xf numFmtId="2" fontId="9" fillId="0" borderId="16" xfId="0" applyNumberFormat="1" applyFont="1" applyBorder="1" applyAlignment="1" applyProtection="1">
      <alignment horizontal="center" wrapText="1"/>
    </xf>
    <xf numFmtId="2" fontId="8" fillId="0" borderId="5" xfId="0" applyNumberFormat="1" applyFont="1" applyBorder="1" applyAlignment="1" applyProtection="1">
      <alignment horizontal="center" wrapText="1"/>
    </xf>
    <xf numFmtId="2" fontId="0" fillId="0" borderId="0" xfId="0" applyNumberFormat="1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2" fontId="9" fillId="0" borderId="18" xfId="0" applyNumberFormat="1" applyFont="1" applyBorder="1" applyAlignment="1" applyProtection="1">
      <alignment horizontal="center" wrapText="1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horizontal="left" wrapText="1"/>
      <protection locked="0"/>
    </xf>
    <xf numFmtId="2" fontId="0" fillId="0" borderId="5" xfId="0" applyNumberForma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2" fontId="8" fillId="0" borderId="0" xfId="0" applyNumberFormat="1" applyFont="1" applyBorder="1" applyAlignment="1" applyProtection="1">
      <alignment horizontal="center"/>
    </xf>
    <xf numFmtId="0" fontId="0" fillId="0" borderId="15" xfId="0" applyBorder="1" applyProtection="1">
      <protection locked="0"/>
    </xf>
    <xf numFmtId="2" fontId="9" fillId="0" borderId="20" xfId="0" applyNumberFormat="1" applyFont="1" applyBorder="1" applyAlignment="1" applyProtection="1">
      <alignment horizontal="center"/>
    </xf>
    <xf numFmtId="164" fontId="0" fillId="0" borderId="20" xfId="0" applyNumberFormat="1" applyBorder="1" applyAlignment="1" applyProtection="1">
      <alignment horizontal="center" wrapText="1"/>
    </xf>
    <xf numFmtId="164" fontId="0" fillId="0" borderId="18" xfId="0" applyNumberFormat="1" applyBorder="1" applyAlignment="1" applyProtection="1">
      <alignment horizontal="center" wrapText="1"/>
    </xf>
    <xf numFmtId="0" fontId="0" fillId="0" borderId="21" xfId="0" applyBorder="1" applyProtection="1">
      <protection locked="0"/>
    </xf>
    <xf numFmtId="164" fontId="0" fillId="0" borderId="22" xfId="0" applyNumberFormat="1" applyBorder="1" applyAlignment="1" applyProtection="1">
      <alignment horizontal="center" wrapText="1"/>
    </xf>
    <xf numFmtId="0" fontId="1" fillId="0" borderId="0" xfId="0" applyFont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 wrapText="1"/>
      <protection locked="0"/>
    </xf>
    <xf numFmtId="1" fontId="0" fillId="0" borderId="24" xfId="0" applyNumberFormat="1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2" fontId="0" fillId="0" borderId="0" xfId="0" applyNumberFormat="1" applyBorder="1" applyAlignment="1" applyProtection="1">
      <alignment horizontal="center" wrapText="1"/>
    </xf>
    <xf numFmtId="2" fontId="0" fillId="0" borderId="20" xfId="0" applyNumberFormat="1" applyBorder="1" applyAlignment="1" applyProtection="1">
      <alignment horizontal="center" wrapText="1"/>
    </xf>
    <xf numFmtId="164" fontId="0" fillId="0" borderId="23" xfId="0" applyNumberFormat="1" applyBorder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</xf>
    <xf numFmtId="2" fontId="9" fillId="0" borderId="0" xfId="0" applyNumberFormat="1" applyFont="1" applyAlignment="1" applyProtection="1">
      <alignment horizontal="center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25" xfId="0" applyBorder="1" applyProtection="1">
      <protection locked="0"/>
    </xf>
    <xf numFmtId="0" fontId="10" fillId="0" borderId="4" xfId="0" applyFont="1" applyFill="1" applyBorder="1" applyAlignment="1" applyProtection="1">
      <alignment horizontal="left" wrapText="1"/>
      <protection locked="0"/>
    </xf>
    <xf numFmtId="1" fontId="9" fillId="0" borderId="13" xfId="0" applyNumberFormat="1" applyFont="1" applyFill="1" applyBorder="1" applyAlignment="1" applyProtection="1">
      <alignment horizontal="center" wrapText="1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164" fontId="0" fillId="0" borderId="23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2" fontId="8" fillId="0" borderId="16" xfId="0" applyNumberFormat="1" applyFont="1" applyBorder="1" applyAlignment="1" applyProtection="1">
      <alignment horizontal="center" wrapText="1"/>
    </xf>
    <xf numFmtId="1" fontId="8" fillId="0" borderId="13" xfId="0" applyNumberFormat="1" applyFont="1" applyFill="1" applyBorder="1" applyAlignment="1" applyProtection="1">
      <alignment horizontal="center" wrapText="1"/>
    </xf>
    <xf numFmtId="2" fontId="8" fillId="0" borderId="18" xfId="0" applyNumberFormat="1" applyFont="1" applyBorder="1" applyAlignment="1" applyProtection="1">
      <alignment horizontal="center" wrapText="1"/>
    </xf>
    <xf numFmtId="0" fontId="10" fillId="0" borderId="14" xfId="0" applyFont="1" applyFill="1" applyBorder="1" applyAlignment="1" applyProtection="1">
      <alignment horizontal="left" wrapText="1"/>
      <protection locked="0"/>
    </xf>
    <xf numFmtId="2" fontId="8" fillId="0" borderId="20" xfId="0" applyNumberFormat="1" applyFont="1" applyBorder="1" applyAlignment="1" applyProtection="1">
      <alignment horizontal="center"/>
    </xf>
    <xf numFmtId="1" fontId="10" fillId="0" borderId="24" xfId="0" applyNumberFormat="1" applyFont="1" applyBorder="1" applyAlignment="1" applyProtection="1">
      <alignment horizontal="center" wrapText="1"/>
    </xf>
    <xf numFmtId="164" fontId="0" fillId="2" borderId="9" xfId="0" applyNumberFormat="1" applyFill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left" wrapText="1"/>
      <protection locked="0"/>
    </xf>
    <xf numFmtId="2" fontId="13" fillId="0" borderId="16" xfId="0" applyNumberFormat="1" applyFont="1" applyBorder="1" applyAlignment="1" applyProtection="1">
      <alignment horizontal="center" wrapText="1"/>
    </xf>
    <xf numFmtId="2" fontId="13" fillId="0" borderId="18" xfId="0" applyNumberFormat="1" applyFont="1" applyBorder="1" applyAlignment="1" applyProtection="1">
      <alignment horizontal="center" wrapText="1"/>
    </xf>
    <xf numFmtId="2" fontId="14" fillId="0" borderId="13" xfId="0" applyNumberFormat="1" applyFont="1" applyBorder="1" applyAlignment="1" applyProtection="1">
      <alignment horizontal="center" wrapText="1"/>
    </xf>
    <xf numFmtId="2" fontId="14" fillId="0" borderId="5" xfId="0" applyNumberFormat="1" applyFont="1" applyBorder="1" applyAlignment="1" applyProtection="1">
      <alignment horizontal="center" wrapText="1"/>
    </xf>
    <xf numFmtId="2" fontId="14" fillId="0" borderId="0" xfId="0" applyNumberFormat="1" applyFont="1" applyBorder="1" applyAlignment="1" applyProtection="1">
      <alignment horizontal="center"/>
    </xf>
    <xf numFmtId="2" fontId="13" fillId="0" borderId="20" xfId="0" applyNumberFormat="1" applyFont="1" applyBorder="1" applyAlignment="1" applyProtection="1">
      <alignment horizontal="center"/>
    </xf>
    <xf numFmtId="2" fontId="14" fillId="0" borderId="20" xfId="0" applyNumberFormat="1" applyFont="1" applyBorder="1" applyAlignment="1" applyProtection="1">
      <alignment horizontal="center"/>
    </xf>
    <xf numFmtId="2" fontId="14" fillId="0" borderId="16" xfId="0" applyNumberFormat="1" applyFont="1" applyBorder="1" applyAlignment="1" applyProtection="1">
      <alignment horizontal="center" wrapText="1"/>
    </xf>
    <xf numFmtId="2" fontId="14" fillId="0" borderId="18" xfId="0" applyNumberFormat="1" applyFont="1" applyBorder="1" applyAlignment="1" applyProtection="1">
      <alignment horizontal="center" wrapText="1"/>
    </xf>
    <xf numFmtId="2" fontId="14" fillId="0" borderId="0" xfId="0" applyNumberFormat="1" applyFont="1" applyAlignment="1" applyProtection="1">
      <alignment horizontal="center"/>
    </xf>
    <xf numFmtId="2" fontId="13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2" xfId="0" applyFont="1" applyBorder="1" applyAlignment="1">
      <alignment horizontal="left"/>
    </xf>
    <xf numFmtId="0" fontId="11" fillId="0" borderId="0" xfId="0" applyFont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left" wrapText="1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topLeftCell="A139" workbookViewId="0">
      <selection activeCell="D146" sqref="D146:D149"/>
    </sheetView>
  </sheetViews>
  <sheetFormatPr defaultRowHeight="14.4" x14ac:dyDescent="0.3"/>
  <cols>
    <col min="1" max="1" width="28.21875" style="1" customWidth="1"/>
    <col min="2" max="2" width="9" style="2" bestFit="1" customWidth="1"/>
    <col min="3" max="3" width="14.21875" style="3" customWidth="1"/>
    <col min="4" max="4" width="27.5546875" style="3" customWidth="1"/>
    <col min="5" max="5" width="13.77734375" style="3" customWidth="1"/>
    <col min="6" max="6" width="5.109375" style="1" customWidth="1"/>
    <col min="7" max="7" width="7.33203125" style="1" customWidth="1"/>
    <col min="8" max="16384" width="8.88671875" style="1"/>
  </cols>
  <sheetData>
    <row r="1" spans="1:5" ht="18.600000000000001" thickBot="1" x14ac:dyDescent="0.4">
      <c r="A1" s="96" t="s">
        <v>41</v>
      </c>
      <c r="B1" s="97"/>
      <c r="C1" s="97"/>
      <c r="D1" s="97"/>
      <c r="E1" s="97"/>
    </row>
    <row r="2" spans="1:5" ht="21" x14ac:dyDescent="0.4">
      <c r="A2" s="98" t="s">
        <v>12</v>
      </c>
      <c r="B2" s="99"/>
      <c r="C2" s="99"/>
      <c r="D2" s="99"/>
      <c r="E2" s="100"/>
    </row>
    <row r="3" spans="1:5" ht="18.600000000000001" thickBot="1" x14ac:dyDescent="0.4">
      <c r="A3" s="101" t="s">
        <v>46</v>
      </c>
      <c r="B3" s="102"/>
      <c r="C3" s="102"/>
      <c r="D3" s="102"/>
      <c r="E3" s="103"/>
    </row>
    <row r="4" spans="1:5" x14ac:dyDescent="0.3">
      <c r="A4" s="20" t="s">
        <v>0</v>
      </c>
      <c r="B4" s="104"/>
      <c r="C4" s="105"/>
      <c r="D4" s="68" t="s">
        <v>1</v>
      </c>
      <c r="E4" s="69"/>
    </row>
    <row r="5" spans="1:5" x14ac:dyDescent="0.3">
      <c r="A5" s="20" t="s">
        <v>35</v>
      </c>
      <c r="B5" s="67"/>
      <c r="C5" s="53"/>
      <c r="D5" s="68" t="s">
        <v>36</v>
      </c>
    </row>
    <row r="6" spans="1:5" x14ac:dyDescent="0.3">
      <c r="A6" s="20" t="s">
        <v>51</v>
      </c>
      <c r="B6" s="60"/>
    </row>
    <row r="7" spans="1:5" x14ac:dyDescent="0.3">
      <c r="A7" s="20" t="s">
        <v>52</v>
      </c>
      <c r="B7" s="73">
        <f>B6*1.2</f>
        <v>0</v>
      </c>
    </row>
    <row r="8" spans="1:5" ht="15" thickBot="1" x14ac:dyDescent="0.35"/>
    <row r="9" spans="1:5" x14ac:dyDescent="0.3">
      <c r="A9" s="4" t="s">
        <v>50</v>
      </c>
      <c r="B9" s="5"/>
      <c r="C9" s="6"/>
      <c r="D9" s="6"/>
      <c r="E9" s="7"/>
    </row>
    <row r="10" spans="1:5" x14ac:dyDescent="0.3">
      <c r="A10" s="8" t="s">
        <v>31</v>
      </c>
      <c r="B10" s="9"/>
      <c r="C10" s="63"/>
      <c r="D10" s="63"/>
      <c r="E10" s="11"/>
    </row>
    <row r="11" spans="1:5" ht="7.8" customHeight="1" x14ac:dyDescent="0.3">
      <c r="A11" s="12"/>
      <c r="B11" s="9"/>
      <c r="C11" s="63"/>
      <c r="D11" s="63"/>
      <c r="E11" s="11"/>
    </row>
    <row r="12" spans="1:5" x14ac:dyDescent="0.3">
      <c r="A12" s="21" t="s">
        <v>2</v>
      </c>
      <c r="B12" s="54"/>
      <c r="C12" s="63"/>
      <c r="D12" s="22" t="s">
        <v>13</v>
      </c>
      <c r="E12" s="56"/>
    </row>
    <row r="13" spans="1:5" x14ac:dyDescent="0.3">
      <c r="A13" s="12" t="s">
        <v>3</v>
      </c>
      <c r="B13" s="54"/>
      <c r="C13" s="63"/>
      <c r="D13" s="23" t="s">
        <v>14</v>
      </c>
      <c r="E13" s="56"/>
    </row>
    <row r="14" spans="1:5" x14ac:dyDescent="0.3">
      <c r="A14" s="24" t="s">
        <v>15</v>
      </c>
      <c r="B14" s="55"/>
      <c r="C14" s="63"/>
      <c r="D14" s="23" t="s">
        <v>16</v>
      </c>
      <c r="E14" s="57"/>
    </row>
    <row r="15" spans="1:5" ht="16.2" x14ac:dyDescent="0.3">
      <c r="A15" s="24" t="s">
        <v>17</v>
      </c>
      <c r="B15" s="25">
        <f>3.14*B14^2</f>
        <v>0</v>
      </c>
      <c r="C15" s="63"/>
      <c r="D15" s="23" t="s">
        <v>18</v>
      </c>
      <c r="E15" s="57"/>
    </row>
    <row r="16" spans="1:5" ht="16.2" x14ac:dyDescent="0.3">
      <c r="A16" s="64" t="s">
        <v>63</v>
      </c>
      <c r="B16" s="54"/>
      <c r="C16" s="63"/>
      <c r="D16" s="23" t="s">
        <v>19</v>
      </c>
      <c r="E16" s="26">
        <f>((E12+E14)/2)*((E13+E15)/2)</f>
        <v>0</v>
      </c>
    </row>
    <row r="17" spans="1:7" ht="16.2" x14ac:dyDescent="0.3">
      <c r="A17" s="24" t="s">
        <v>61</v>
      </c>
      <c r="B17" s="27">
        <f>((B14+200)^2*3.14-B15)*(B16/100)</f>
        <v>0</v>
      </c>
      <c r="C17" s="63"/>
      <c r="D17" s="64" t="s">
        <v>64</v>
      </c>
      <c r="E17" s="57"/>
    </row>
    <row r="18" spans="1:7" ht="16.2" x14ac:dyDescent="0.3">
      <c r="A18" s="24" t="s">
        <v>42</v>
      </c>
      <c r="B18" s="29">
        <f>B15*0.00024711*B13</f>
        <v>0</v>
      </c>
      <c r="C18" s="63"/>
      <c r="D18" s="23" t="s">
        <v>62</v>
      </c>
      <c r="E18" s="28">
        <f>((E12*100)+(E14*100)+(E13*100)+(E15*100)+(4*100*100))*(E17/100)</f>
        <v>0</v>
      </c>
    </row>
    <row r="19" spans="1:7" x14ac:dyDescent="0.3">
      <c r="A19" s="30" t="s">
        <v>20</v>
      </c>
      <c r="B19" s="31">
        <f>B17*0.00024711*B13</f>
        <v>0</v>
      </c>
      <c r="C19" s="63"/>
      <c r="D19" s="23" t="s">
        <v>21</v>
      </c>
      <c r="E19" s="32">
        <f>E16*0.00024711</f>
        <v>0</v>
      </c>
    </row>
    <row r="20" spans="1:7" ht="28.8" x14ac:dyDescent="0.3">
      <c r="A20" s="12"/>
      <c r="B20" s="33"/>
      <c r="C20" s="63"/>
      <c r="D20" s="34" t="s">
        <v>22</v>
      </c>
      <c r="E20" s="35">
        <f>E18*0.00024711</f>
        <v>0</v>
      </c>
    </row>
    <row r="21" spans="1:7" ht="14.4" customHeight="1" x14ac:dyDescent="0.3">
      <c r="A21" s="36" t="s">
        <v>23</v>
      </c>
      <c r="B21" s="55"/>
      <c r="C21" s="63"/>
      <c r="D21" s="63"/>
      <c r="E21" s="11"/>
      <c r="G21" s="18"/>
    </row>
    <row r="22" spans="1:7" x14ac:dyDescent="0.3">
      <c r="A22" s="37" t="s">
        <v>24</v>
      </c>
      <c r="B22" s="55"/>
      <c r="C22" s="63"/>
      <c r="D22" s="106" t="s">
        <v>40</v>
      </c>
      <c r="E22" s="107"/>
    </row>
    <row r="23" spans="1:7" ht="27.6" x14ac:dyDescent="0.3">
      <c r="A23" s="37" t="s">
        <v>25</v>
      </c>
      <c r="B23" s="25">
        <f>B22*B21</f>
        <v>0</v>
      </c>
      <c r="C23" s="63"/>
      <c r="D23" s="38" t="s">
        <v>26</v>
      </c>
      <c r="E23" s="11"/>
    </row>
    <row r="24" spans="1:7" ht="16.8" customHeight="1" x14ac:dyDescent="0.3">
      <c r="A24" s="64" t="s">
        <v>64</v>
      </c>
      <c r="B24" s="54"/>
      <c r="C24" s="63"/>
      <c r="D24" s="63"/>
      <c r="E24" s="11"/>
      <c r="G24" s="18"/>
    </row>
    <row r="25" spans="1:7" ht="16.2" x14ac:dyDescent="0.3">
      <c r="A25" s="65" t="s">
        <v>65</v>
      </c>
      <c r="B25" s="66">
        <f>((B21*100)+(B21*100))*(B24/100)</f>
        <v>0</v>
      </c>
      <c r="C25" s="63"/>
      <c r="D25" s="18"/>
      <c r="E25" s="39"/>
      <c r="G25" s="18"/>
    </row>
    <row r="26" spans="1:7" x14ac:dyDescent="0.3">
      <c r="A26" s="37" t="s">
        <v>27</v>
      </c>
      <c r="B26" s="29">
        <f>B23*0.00024711</f>
        <v>0</v>
      </c>
      <c r="C26" s="63"/>
      <c r="D26" s="40"/>
      <c r="E26" s="41"/>
      <c r="G26" s="18"/>
    </row>
    <row r="27" spans="1:7" x14ac:dyDescent="0.3">
      <c r="A27" s="42" t="s">
        <v>28</v>
      </c>
      <c r="B27" s="31">
        <f>B25*0.00024711</f>
        <v>0</v>
      </c>
      <c r="C27" s="63"/>
      <c r="D27" s="18"/>
      <c r="E27" s="39"/>
      <c r="G27" s="18"/>
    </row>
    <row r="28" spans="1:7" x14ac:dyDescent="0.3">
      <c r="A28" s="37"/>
      <c r="B28" s="33"/>
      <c r="C28" s="63"/>
      <c r="D28" s="18"/>
      <c r="E28" s="39"/>
      <c r="G28" s="18"/>
    </row>
    <row r="29" spans="1:7" ht="10.199999999999999" customHeight="1" x14ac:dyDescent="0.3">
      <c r="A29" s="21"/>
      <c r="B29" s="43" t="s">
        <v>4</v>
      </c>
      <c r="C29" s="44" t="s">
        <v>44</v>
      </c>
      <c r="D29" s="44" t="s">
        <v>5</v>
      </c>
      <c r="E29" s="45" t="s">
        <v>45</v>
      </c>
    </row>
    <row r="30" spans="1:7" x14ac:dyDescent="0.3">
      <c r="A30" s="12" t="s">
        <v>54</v>
      </c>
      <c r="B30" s="46">
        <f>B18+B26+E19</f>
        <v>0</v>
      </c>
      <c r="C30" s="13">
        <f>B30*B7</f>
        <v>0</v>
      </c>
      <c r="D30" s="58">
        <v>2</v>
      </c>
      <c r="E30" s="14">
        <f>C30*D30</f>
        <v>0</v>
      </c>
    </row>
    <row r="31" spans="1:7" x14ac:dyDescent="0.3">
      <c r="A31" s="47" t="s">
        <v>55</v>
      </c>
      <c r="B31" s="48">
        <f>B19+B27+E20</f>
        <v>0</v>
      </c>
      <c r="C31" s="49">
        <f>B31*B7</f>
        <v>0</v>
      </c>
      <c r="D31" s="59">
        <v>1</v>
      </c>
      <c r="E31" s="50">
        <f>C31*D31</f>
        <v>0</v>
      </c>
      <c r="G31" s="18"/>
    </row>
    <row r="32" spans="1:7" x14ac:dyDescent="0.3">
      <c r="A32" s="12"/>
      <c r="B32" s="9"/>
      <c r="C32" s="63"/>
      <c r="D32" s="63"/>
      <c r="E32" s="11"/>
      <c r="G32" s="40"/>
    </row>
    <row r="33" spans="1:8" ht="12" customHeight="1" thickBot="1" x14ac:dyDescent="0.35">
      <c r="A33" s="15"/>
      <c r="B33" s="16"/>
      <c r="C33" s="17"/>
      <c r="D33" s="51" t="s">
        <v>30</v>
      </c>
      <c r="E33" s="52">
        <f>E30+E31</f>
        <v>0</v>
      </c>
    </row>
    <row r="34" spans="1:8" s="18" customFormat="1" x14ac:dyDescent="0.3">
      <c r="B34" s="9"/>
      <c r="C34" s="10"/>
      <c r="E34" s="13"/>
      <c r="G34" s="1"/>
      <c r="H34" s="1"/>
    </row>
    <row r="35" spans="1:8" s="18" customFormat="1" ht="15" thickBot="1" x14ac:dyDescent="0.35">
      <c r="B35" s="9"/>
      <c r="C35" s="10"/>
      <c r="E35" s="13"/>
      <c r="G35" s="1"/>
      <c r="H35" s="1"/>
    </row>
    <row r="36" spans="1:8" s="18" customFormat="1" x14ac:dyDescent="0.3">
      <c r="A36" s="4" t="s">
        <v>49</v>
      </c>
      <c r="B36" s="5"/>
      <c r="C36" s="6"/>
      <c r="D36" s="6"/>
      <c r="E36" s="7"/>
      <c r="G36" s="1"/>
      <c r="H36" s="1"/>
    </row>
    <row r="37" spans="1:8" x14ac:dyDescent="0.3">
      <c r="A37" s="8" t="s">
        <v>32</v>
      </c>
      <c r="B37" s="9"/>
      <c r="C37" s="10"/>
      <c r="D37" s="10"/>
      <c r="E37" s="11"/>
    </row>
    <row r="38" spans="1:8" x14ac:dyDescent="0.3">
      <c r="A38" s="12"/>
      <c r="B38" s="9"/>
      <c r="C38" s="10"/>
      <c r="D38" s="10"/>
      <c r="E38" s="11"/>
    </row>
    <row r="39" spans="1:8" x14ac:dyDescent="0.3">
      <c r="A39" s="21" t="s">
        <v>2</v>
      </c>
      <c r="B39" s="54"/>
      <c r="C39" s="72"/>
      <c r="D39" s="22" t="s">
        <v>13</v>
      </c>
      <c r="E39" s="56"/>
    </row>
    <row r="40" spans="1:8" x14ac:dyDescent="0.3">
      <c r="A40" s="12" t="s">
        <v>3</v>
      </c>
      <c r="B40" s="54"/>
      <c r="C40" s="72"/>
      <c r="D40" s="23" t="s">
        <v>14</v>
      </c>
      <c r="E40" s="56"/>
    </row>
    <row r="41" spans="1:8" x14ac:dyDescent="0.3">
      <c r="A41" s="24" t="s">
        <v>15</v>
      </c>
      <c r="B41" s="55"/>
      <c r="C41" s="72"/>
      <c r="D41" s="23" t="s">
        <v>16</v>
      </c>
      <c r="E41" s="57"/>
    </row>
    <row r="42" spans="1:8" ht="16.2" x14ac:dyDescent="0.3">
      <c r="A42" s="24" t="s">
        <v>17</v>
      </c>
      <c r="B42" s="25">
        <f>3.14*B41^2</f>
        <v>0</v>
      </c>
      <c r="C42" s="72"/>
      <c r="D42" s="23" t="s">
        <v>18</v>
      </c>
      <c r="E42" s="57"/>
    </row>
    <row r="43" spans="1:8" ht="16.2" x14ac:dyDescent="0.3">
      <c r="A43" s="64" t="s">
        <v>60</v>
      </c>
      <c r="B43" s="54"/>
      <c r="C43" s="72"/>
      <c r="D43" s="23" t="s">
        <v>19</v>
      </c>
      <c r="E43" s="26">
        <f>((E39+E41)/2)*((E40+E42)/2)</f>
        <v>0</v>
      </c>
    </row>
    <row r="44" spans="1:8" ht="16.2" x14ac:dyDescent="0.3">
      <c r="A44" s="24" t="s">
        <v>61</v>
      </c>
      <c r="B44" s="27">
        <f>((B41+200)^2*3.14-B42)*(B43/100)</f>
        <v>0</v>
      </c>
      <c r="C44" s="72"/>
      <c r="D44" s="64" t="s">
        <v>64</v>
      </c>
      <c r="E44" s="57"/>
    </row>
    <row r="45" spans="1:8" ht="16.2" x14ac:dyDescent="0.3">
      <c r="A45" s="24" t="s">
        <v>42</v>
      </c>
      <c r="B45" s="29">
        <f>B42*0.00024711*B40</f>
        <v>0</v>
      </c>
      <c r="C45" s="72"/>
      <c r="D45" s="65" t="s">
        <v>65</v>
      </c>
      <c r="E45" s="28">
        <f>((E39*100)+(E41*100)+(E40*100)+(E42*100)+(4*100*100))*(E44/100)</f>
        <v>0</v>
      </c>
    </row>
    <row r="46" spans="1:8" x14ac:dyDescent="0.3">
      <c r="A46" s="30" t="s">
        <v>20</v>
      </c>
      <c r="B46" s="31">
        <f>B44*0.00024711*B40</f>
        <v>0</v>
      </c>
      <c r="C46" s="72"/>
      <c r="D46" s="23" t="s">
        <v>21</v>
      </c>
      <c r="E46" s="32">
        <f>E43*0.00024711</f>
        <v>0</v>
      </c>
    </row>
    <row r="47" spans="1:8" ht="28.8" x14ac:dyDescent="0.3">
      <c r="A47" s="12"/>
      <c r="B47" s="33"/>
      <c r="C47" s="72"/>
      <c r="D47" s="34" t="s">
        <v>22</v>
      </c>
      <c r="E47" s="35">
        <f>E45*0.00024711</f>
        <v>0</v>
      </c>
    </row>
    <row r="48" spans="1:8" ht="14.4" customHeight="1" x14ac:dyDescent="0.3">
      <c r="A48" s="36" t="s">
        <v>23</v>
      </c>
      <c r="B48" s="55"/>
      <c r="C48" s="72"/>
      <c r="D48" s="72"/>
      <c r="E48" s="11"/>
      <c r="G48" s="18"/>
    </row>
    <row r="49" spans="1:8" x14ac:dyDescent="0.3">
      <c r="A49" s="37" t="s">
        <v>24</v>
      </c>
      <c r="B49" s="55"/>
      <c r="C49" s="72"/>
      <c r="D49" s="106" t="s">
        <v>40</v>
      </c>
      <c r="E49" s="107"/>
    </row>
    <row r="50" spans="1:8" ht="27.6" x14ac:dyDescent="0.3">
      <c r="A50" s="37" t="s">
        <v>25</v>
      </c>
      <c r="B50" s="25">
        <f>B49*B48</f>
        <v>0</v>
      </c>
      <c r="C50" s="72"/>
      <c r="D50" s="71" t="s">
        <v>26</v>
      </c>
      <c r="E50" s="11"/>
    </row>
    <row r="51" spans="1:8" ht="16.8" customHeight="1" x14ac:dyDescent="0.3">
      <c r="A51" s="64" t="s">
        <v>64</v>
      </c>
      <c r="B51" s="54"/>
      <c r="C51" s="72"/>
      <c r="D51" s="72"/>
      <c r="E51" s="11"/>
      <c r="G51" s="18"/>
    </row>
    <row r="52" spans="1:8" ht="16.2" x14ac:dyDescent="0.3">
      <c r="A52" s="65" t="s">
        <v>65</v>
      </c>
      <c r="B52" s="66">
        <f>((B48*100)+(B48*100))*(B51/100)</f>
        <v>0</v>
      </c>
      <c r="C52" s="72"/>
      <c r="D52" s="18"/>
      <c r="E52" s="39"/>
      <c r="G52" s="18"/>
    </row>
    <row r="53" spans="1:8" x14ac:dyDescent="0.3">
      <c r="A53" s="37" t="s">
        <v>27</v>
      </c>
      <c r="B53" s="29">
        <f>B50*0.00024711</f>
        <v>0</v>
      </c>
      <c r="C53" s="72"/>
      <c r="D53" s="40"/>
      <c r="E53" s="41"/>
      <c r="G53" s="18"/>
    </row>
    <row r="54" spans="1:8" x14ac:dyDescent="0.3">
      <c r="A54" s="42" t="s">
        <v>28</v>
      </c>
      <c r="B54" s="31">
        <f>B52*0.00024711</f>
        <v>0</v>
      </c>
      <c r="C54" s="72"/>
      <c r="D54" s="18"/>
      <c r="E54" s="39"/>
      <c r="G54" s="18"/>
    </row>
    <row r="55" spans="1:8" x14ac:dyDescent="0.3">
      <c r="A55" s="37"/>
      <c r="B55" s="33"/>
      <c r="C55" s="72"/>
      <c r="D55" s="18"/>
      <c r="E55" s="39"/>
      <c r="G55" s="18"/>
    </row>
    <row r="56" spans="1:8" ht="10.199999999999999" customHeight="1" x14ac:dyDescent="0.3">
      <c r="A56" s="21"/>
      <c r="B56" s="43" t="s">
        <v>4</v>
      </c>
      <c r="C56" s="44" t="s">
        <v>44</v>
      </c>
      <c r="D56" s="44" t="s">
        <v>5</v>
      </c>
      <c r="E56" s="45" t="s">
        <v>45</v>
      </c>
    </row>
    <row r="57" spans="1:8" x14ac:dyDescent="0.3">
      <c r="A57" s="12" t="s">
        <v>6</v>
      </c>
      <c r="B57" s="46">
        <f>B45+B53+E46</f>
        <v>0</v>
      </c>
      <c r="C57" s="13">
        <f>B57*B7</f>
        <v>0</v>
      </c>
      <c r="D57" s="58">
        <v>1</v>
      </c>
      <c r="E57" s="14">
        <f>C57*D57</f>
        <v>0</v>
      </c>
    </row>
    <row r="58" spans="1:8" x14ac:dyDescent="0.3">
      <c r="A58" s="47" t="s">
        <v>7</v>
      </c>
      <c r="B58" s="48">
        <f>B46+B54+E47</f>
        <v>0</v>
      </c>
      <c r="C58" s="49">
        <f>B58*B7</f>
        <v>0</v>
      </c>
      <c r="D58" s="59">
        <v>1</v>
      </c>
      <c r="E58" s="50">
        <f>C58*D58</f>
        <v>0</v>
      </c>
      <c r="G58" s="18"/>
    </row>
    <row r="59" spans="1:8" x14ac:dyDescent="0.3">
      <c r="A59" s="12"/>
      <c r="B59" s="9"/>
      <c r="C59" s="72"/>
      <c r="D59" s="72"/>
      <c r="E59" s="11"/>
      <c r="G59" s="40"/>
    </row>
    <row r="60" spans="1:8" ht="12" customHeight="1" thickBot="1" x14ac:dyDescent="0.35">
      <c r="A60" s="15"/>
      <c r="B60" s="16"/>
      <c r="C60" s="17"/>
      <c r="D60" s="51" t="s">
        <v>30</v>
      </c>
      <c r="E60" s="52">
        <f>E57+E58</f>
        <v>0</v>
      </c>
    </row>
    <row r="61" spans="1:8" s="18" customFormat="1" x14ac:dyDescent="0.3">
      <c r="A61" s="1"/>
      <c r="B61" s="2"/>
      <c r="C61" s="3"/>
      <c r="D61" s="3"/>
      <c r="E61" s="3"/>
      <c r="G61" s="1"/>
      <c r="H61" s="1"/>
    </row>
    <row r="62" spans="1:8" ht="15" thickBot="1" x14ac:dyDescent="0.35"/>
    <row r="63" spans="1:8" x14ac:dyDescent="0.3">
      <c r="A63" s="4" t="s">
        <v>48</v>
      </c>
      <c r="B63" s="5"/>
      <c r="C63" s="6"/>
      <c r="D63" s="6"/>
      <c r="E63" s="7"/>
    </row>
    <row r="64" spans="1:8" x14ac:dyDescent="0.3">
      <c r="A64" s="8" t="s">
        <v>38</v>
      </c>
      <c r="B64" s="9"/>
      <c r="C64" s="10"/>
      <c r="D64" s="10"/>
      <c r="E64" s="11"/>
    </row>
    <row r="65" spans="1:7" x14ac:dyDescent="0.3">
      <c r="A65" s="12"/>
      <c r="B65" s="9"/>
      <c r="C65" s="10"/>
      <c r="D65" s="10"/>
      <c r="E65" s="11"/>
    </row>
    <row r="66" spans="1:7" x14ac:dyDescent="0.3">
      <c r="A66" s="21" t="s">
        <v>2</v>
      </c>
      <c r="B66" s="54"/>
      <c r="C66" s="72"/>
      <c r="D66" s="22" t="s">
        <v>13</v>
      </c>
      <c r="E66" s="56"/>
    </row>
    <row r="67" spans="1:7" x14ac:dyDescent="0.3">
      <c r="A67" s="12" t="s">
        <v>3</v>
      </c>
      <c r="B67" s="54"/>
      <c r="C67" s="72"/>
      <c r="D67" s="23" t="s">
        <v>14</v>
      </c>
      <c r="E67" s="56"/>
    </row>
    <row r="68" spans="1:7" x14ac:dyDescent="0.3">
      <c r="A68" s="24" t="s">
        <v>15</v>
      </c>
      <c r="B68" s="55"/>
      <c r="C68" s="72"/>
      <c r="D68" s="23" t="s">
        <v>16</v>
      </c>
      <c r="E68" s="57"/>
    </row>
    <row r="69" spans="1:7" ht="16.2" x14ac:dyDescent="0.3">
      <c r="A69" s="24" t="s">
        <v>17</v>
      </c>
      <c r="B69" s="25">
        <f>3.14*B68^2</f>
        <v>0</v>
      </c>
      <c r="C69" s="72"/>
      <c r="D69" s="23" t="s">
        <v>18</v>
      </c>
      <c r="E69" s="57"/>
    </row>
    <row r="70" spans="1:7" ht="16.2" x14ac:dyDescent="0.3">
      <c r="A70" s="64" t="s">
        <v>60</v>
      </c>
      <c r="B70" s="54"/>
      <c r="C70" s="72"/>
      <c r="D70" s="23" t="s">
        <v>19</v>
      </c>
      <c r="E70" s="26">
        <f>((E66+E68)/2)*((E67+E69)/2)</f>
        <v>0</v>
      </c>
    </row>
    <row r="71" spans="1:7" ht="16.2" x14ac:dyDescent="0.3">
      <c r="A71" s="24" t="s">
        <v>61</v>
      </c>
      <c r="B71" s="27">
        <f>((B68+200)^2*3.14-B69)*(B70/100)</f>
        <v>0</v>
      </c>
      <c r="C71" s="72"/>
      <c r="D71" s="64" t="s">
        <v>64</v>
      </c>
      <c r="E71" s="57"/>
    </row>
    <row r="72" spans="1:7" ht="16.2" x14ac:dyDescent="0.3">
      <c r="A72" s="24" t="s">
        <v>42</v>
      </c>
      <c r="B72" s="29">
        <f>B69*0.00024711*B67</f>
        <v>0</v>
      </c>
      <c r="C72" s="72"/>
      <c r="D72" s="65" t="s">
        <v>65</v>
      </c>
      <c r="E72" s="28">
        <f>((E66*100)+(E68*100)+(E67*100)+(E69*100)+(4*100*100))*(E71/100)</f>
        <v>0</v>
      </c>
    </row>
    <row r="73" spans="1:7" x14ac:dyDescent="0.3">
      <c r="A73" s="30" t="s">
        <v>20</v>
      </c>
      <c r="B73" s="31">
        <f>B71*0.00024711*B67</f>
        <v>0</v>
      </c>
      <c r="C73" s="72"/>
      <c r="D73" s="23" t="s">
        <v>21</v>
      </c>
      <c r="E73" s="32">
        <f>E70*0.00024711</f>
        <v>0</v>
      </c>
    </row>
    <row r="74" spans="1:7" ht="28.8" x14ac:dyDescent="0.3">
      <c r="A74" s="12"/>
      <c r="B74" s="33"/>
      <c r="C74" s="72"/>
      <c r="D74" s="34" t="s">
        <v>22</v>
      </c>
      <c r="E74" s="35">
        <f>E72*0.00024711</f>
        <v>0</v>
      </c>
    </row>
    <row r="75" spans="1:7" ht="14.4" customHeight="1" x14ac:dyDescent="0.3">
      <c r="A75" s="36" t="s">
        <v>23</v>
      </c>
      <c r="B75" s="55"/>
      <c r="C75" s="72"/>
      <c r="D75" s="72"/>
      <c r="E75" s="11"/>
      <c r="G75" s="18"/>
    </row>
    <row r="76" spans="1:7" x14ac:dyDescent="0.3">
      <c r="A76" s="37" t="s">
        <v>24</v>
      </c>
      <c r="B76" s="55"/>
      <c r="C76" s="72"/>
      <c r="D76" s="106" t="s">
        <v>40</v>
      </c>
      <c r="E76" s="107"/>
    </row>
    <row r="77" spans="1:7" ht="27.6" x14ac:dyDescent="0.3">
      <c r="A77" s="37" t="s">
        <v>25</v>
      </c>
      <c r="B77" s="25">
        <f>B76*B75</f>
        <v>0</v>
      </c>
      <c r="C77" s="72"/>
      <c r="D77" s="71" t="s">
        <v>26</v>
      </c>
      <c r="E77" s="11"/>
    </row>
    <row r="78" spans="1:7" ht="16.8" customHeight="1" x14ac:dyDescent="0.3">
      <c r="A78" s="64" t="s">
        <v>64</v>
      </c>
      <c r="B78" s="54"/>
      <c r="C78" s="72"/>
      <c r="D78" s="72"/>
      <c r="E78" s="11"/>
      <c r="G78" s="18"/>
    </row>
    <row r="79" spans="1:7" ht="16.2" x14ac:dyDescent="0.3">
      <c r="A79" s="65" t="s">
        <v>65</v>
      </c>
      <c r="B79" s="66">
        <f>((B75*100)+(B75*100))*(B78/100)</f>
        <v>0</v>
      </c>
      <c r="C79" s="72"/>
      <c r="D79" s="18"/>
      <c r="E79" s="39"/>
      <c r="G79" s="18"/>
    </row>
    <row r="80" spans="1:7" x14ac:dyDescent="0.3">
      <c r="A80" s="37" t="s">
        <v>27</v>
      </c>
      <c r="B80" s="29">
        <f>B77*0.00024711</f>
        <v>0</v>
      </c>
      <c r="C80" s="72"/>
      <c r="D80" s="40"/>
      <c r="E80" s="41"/>
      <c r="G80" s="18"/>
    </row>
    <row r="81" spans="1:8" x14ac:dyDescent="0.3">
      <c r="A81" s="42" t="s">
        <v>28</v>
      </c>
      <c r="B81" s="31">
        <f>B79*0.00024711</f>
        <v>0</v>
      </c>
      <c r="C81" s="72"/>
      <c r="D81" s="18"/>
      <c r="E81" s="39"/>
      <c r="G81" s="18"/>
    </row>
    <row r="82" spans="1:8" x14ac:dyDescent="0.3">
      <c r="A82" s="37"/>
      <c r="B82" s="33"/>
      <c r="C82" s="72"/>
      <c r="D82" s="18"/>
      <c r="E82" s="39"/>
      <c r="G82" s="18"/>
    </row>
    <row r="83" spans="1:8" ht="10.199999999999999" customHeight="1" x14ac:dyDescent="0.3">
      <c r="A83" s="21"/>
      <c r="B83" s="43" t="s">
        <v>4</v>
      </c>
      <c r="C83" s="44" t="s">
        <v>44</v>
      </c>
      <c r="D83" s="44" t="s">
        <v>5</v>
      </c>
      <c r="E83" s="45" t="s">
        <v>45</v>
      </c>
    </row>
    <row r="84" spans="1:8" x14ac:dyDescent="0.3">
      <c r="A84" s="12" t="s">
        <v>56</v>
      </c>
      <c r="B84" s="46">
        <f>B72+B80+E73</f>
        <v>0</v>
      </c>
      <c r="C84" s="13">
        <f>B84*B7</f>
        <v>0</v>
      </c>
      <c r="D84" s="58">
        <v>0.5</v>
      </c>
      <c r="E84" s="14">
        <f>C84*D84</f>
        <v>0</v>
      </c>
    </row>
    <row r="85" spans="1:8" x14ac:dyDescent="0.3">
      <c r="A85" s="47" t="s">
        <v>57</v>
      </c>
      <c r="B85" s="48">
        <f>B73+B81+E74</f>
        <v>0</v>
      </c>
      <c r="C85" s="49">
        <f>B85*B7</f>
        <v>0</v>
      </c>
      <c r="D85" s="59">
        <v>0.25</v>
      </c>
      <c r="E85" s="50">
        <f>C85*D85</f>
        <v>0</v>
      </c>
      <c r="G85" s="18"/>
    </row>
    <row r="86" spans="1:8" x14ac:dyDescent="0.3">
      <c r="A86" s="12"/>
      <c r="B86" s="9"/>
      <c r="C86" s="72"/>
      <c r="D86" s="72"/>
      <c r="E86" s="11"/>
      <c r="G86" s="40"/>
    </row>
    <row r="87" spans="1:8" ht="12" customHeight="1" thickBot="1" x14ac:dyDescent="0.35">
      <c r="A87" s="15"/>
      <c r="B87" s="16"/>
      <c r="C87" s="17"/>
      <c r="D87" s="51" t="s">
        <v>30</v>
      </c>
      <c r="E87" s="52">
        <f>E84+E85</f>
        <v>0</v>
      </c>
    </row>
    <row r="88" spans="1:8" s="18" customFormat="1" x14ac:dyDescent="0.3">
      <c r="A88" s="1"/>
      <c r="B88" s="2"/>
      <c r="C88" s="3"/>
      <c r="D88" s="3"/>
      <c r="E88" s="3"/>
      <c r="G88" s="1"/>
      <c r="H88" s="1"/>
    </row>
    <row r="89" spans="1:8" ht="15" thickBot="1" x14ac:dyDescent="0.35"/>
    <row r="90" spans="1:8" x14ac:dyDescent="0.3">
      <c r="A90" s="4" t="s">
        <v>47</v>
      </c>
      <c r="B90" s="5"/>
      <c r="C90" s="6"/>
      <c r="D90" s="6"/>
      <c r="E90" s="7"/>
    </row>
    <row r="91" spans="1:8" x14ac:dyDescent="0.3">
      <c r="A91" s="8" t="s">
        <v>33</v>
      </c>
      <c r="B91" s="9"/>
      <c r="C91" s="10"/>
      <c r="D91" s="10"/>
      <c r="E91" s="11"/>
    </row>
    <row r="92" spans="1:8" x14ac:dyDescent="0.3">
      <c r="A92" s="12"/>
      <c r="B92" s="9"/>
      <c r="C92" s="10"/>
      <c r="D92" s="10"/>
      <c r="E92" s="11"/>
    </row>
    <row r="93" spans="1:8" x14ac:dyDescent="0.3">
      <c r="A93" s="21" t="s">
        <v>2</v>
      </c>
      <c r="B93" s="54"/>
      <c r="C93" s="72"/>
      <c r="D93" s="22" t="s">
        <v>13</v>
      </c>
      <c r="E93" s="56"/>
    </row>
    <row r="94" spans="1:8" x14ac:dyDescent="0.3">
      <c r="A94" s="12" t="s">
        <v>3</v>
      </c>
      <c r="B94" s="54"/>
      <c r="C94" s="72"/>
      <c r="D94" s="23" t="s">
        <v>14</v>
      </c>
      <c r="E94" s="56"/>
    </row>
    <row r="95" spans="1:8" x14ac:dyDescent="0.3">
      <c r="A95" s="24" t="s">
        <v>15</v>
      </c>
      <c r="B95" s="55"/>
      <c r="C95" s="72"/>
      <c r="D95" s="23" t="s">
        <v>16</v>
      </c>
      <c r="E95" s="57"/>
    </row>
    <row r="96" spans="1:8" ht="16.2" x14ac:dyDescent="0.3">
      <c r="A96" s="24" t="s">
        <v>17</v>
      </c>
      <c r="B96" s="25">
        <f>3.14*B95^2</f>
        <v>0</v>
      </c>
      <c r="C96" s="72"/>
      <c r="D96" s="23" t="s">
        <v>18</v>
      </c>
      <c r="E96" s="57"/>
    </row>
    <row r="97" spans="1:7" ht="16.2" x14ac:dyDescent="0.3">
      <c r="A97" s="64" t="s">
        <v>64</v>
      </c>
      <c r="B97" s="54"/>
      <c r="C97" s="72"/>
      <c r="D97" s="23" t="s">
        <v>19</v>
      </c>
      <c r="E97" s="26">
        <f>((E93+E95)/2)*((E94+E96)/2)</f>
        <v>0</v>
      </c>
    </row>
    <row r="98" spans="1:7" ht="16.2" x14ac:dyDescent="0.3">
      <c r="A98" s="65" t="s">
        <v>65</v>
      </c>
      <c r="B98" s="27">
        <f>((B95+100)^2*3.14-B96)*(B97/100)</f>
        <v>0</v>
      </c>
      <c r="C98" s="72"/>
      <c r="D98" s="64" t="s">
        <v>66</v>
      </c>
      <c r="E98" s="57"/>
    </row>
    <row r="99" spans="1:7" ht="16.2" x14ac:dyDescent="0.3">
      <c r="A99" s="24" t="s">
        <v>42</v>
      </c>
      <c r="B99" s="29">
        <f>B96*0.00024711*B94</f>
        <v>0</v>
      </c>
      <c r="C99" s="72"/>
      <c r="D99" s="65" t="s">
        <v>65</v>
      </c>
      <c r="E99" s="28">
        <f>((E93*10)+(E95*10)+(E94*10)+(E96*10)+(4*10*10))*(E98/100)</f>
        <v>0</v>
      </c>
    </row>
    <row r="100" spans="1:7" x14ac:dyDescent="0.3">
      <c r="A100" s="30" t="s">
        <v>20</v>
      </c>
      <c r="B100" s="31">
        <f>B98*0.00024711*B94</f>
        <v>0</v>
      </c>
      <c r="C100" s="72"/>
      <c r="D100" s="23" t="s">
        <v>21</v>
      </c>
      <c r="E100" s="32">
        <f>E97*0.00024711</f>
        <v>0</v>
      </c>
    </row>
    <row r="101" spans="1:7" ht="28.8" x14ac:dyDescent="0.3">
      <c r="A101" s="12"/>
      <c r="B101" s="33"/>
      <c r="C101" s="72"/>
      <c r="D101" s="34" t="s">
        <v>22</v>
      </c>
      <c r="E101" s="35">
        <f>E99*0.00024711</f>
        <v>0</v>
      </c>
    </row>
    <row r="102" spans="1:7" ht="14.4" customHeight="1" x14ac:dyDescent="0.3">
      <c r="A102" s="36" t="s">
        <v>23</v>
      </c>
      <c r="B102" s="55"/>
      <c r="C102" s="72"/>
      <c r="D102" s="72"/>
      <c r="E102" s="11"/>
      <c r="G102" s="18"/>
    </row>
    <row r="103" spans="1:7" x14ac:dyDescent="0.3">
      <c r="A103" s="37" t="s">
        <v>24</v>
      </c>
      <c r="B103" s="55"/>
      <c r="C103" s="72"/>
      <c r="D103" s="106" t="s">
        <v>40</v>
      </c>
      <c r="E103" s="107"/>
    </row>
    <row r="104" spans="1:7" ht="27.6" x14ac:dyDescent="0.3">
      <c r="A104" s="37" t="s">
        <v>25</v>
      </c>
      <c r="B104" s="25">
        <f>B103*B102</f>
        <v>0</v>
      </c>
      <c r="C104" s="72"/>
      <c r="D104" s="71" t="s">
        <v>26</v>
      </c>
      <c r="E104" s="11"/>
    </row>
    <row r="105" spans="1:7" ht="16.8" customHeight="1" x14ac:dyDescent="0.3">
      <c r="A105" s="64" t="s">
        <v>66</v>
      </c>
      <c r="B105" s="54"/>
      <c r="C105" s="72"/>
      <c r="D105" s="72"/>
      <c r="E105" s="11"/>
      <c r="G105" s="18"/>
    </row>
    <row r="106" spans="1:7" ht="16.2" x14ac:dyDescent="0.3">
      <c r="A106" s="65" t="s">
        <v>65</v>
      </c>
      <c r="B106" s="66">
        <f>((B102*10)+(B102*10))*(B105/100)</f>
        <v>0</v>
      </c>
      <c r="C106" s="72"/>
      <c r="D106" s="18"/>
      <c r="E106" s="39"/>
      <c r="G106" s="18"/>
    </row>
    <row r="107" spans="1:7" x14ac:dyDescent="0.3">
      <c r="A107" s="37" t="s">
        <v>27</v>
      </c>
      <c r="B107" s="29">
        <f>B104*0.00024711</f>
        <v>0</v>
      </c>
      <c r="C107" s="72"/>
      <c r="D107" s="40"/>
      <c r="E107" s="41"/>
      <c r="G107" s="18"/>
    </row>
    <row r="108" spans="1:7" x14ac:dyDescent="0.3">
      <c r="A108" s="42" t="s">
        <v>28</v>
      </c>
      <c r="B108" s="31">
        <f>B106*0.00024711</f>
        <v>0</v>
      </c>
      <c r="C108" s="72"/>
      <c r="D108" s="18"/>
      <c r="E108" s="39"/>
      <c r="G108" s="18"/>
    </row>
    <row r="109" spans="1:7" x14ac:dyDescent="0.3">
      <c r="A109" s="37"/>
      <c r="B109" s="33"/>
      <c r="C109" s="72"/>
      <c r="D109" s="18"/>
      <c r="E109" s="39"/>
      <c r="G109" s="18"/>
    </row>
    <row r="110" spans="1:7" ht="10.199999999999999" customHeight="1" x14ac:dyDescent="0.3">
      <c r="A110" s="21"/>
      <c r="B110" s="43" t="s">
        <v>4</v>
      </c>
      <c r="C110" s="44" t="s">
        <v>44</v>
      </c>
      <c r="D110" s="44" t="s">
        <v>5</v>
      </c>
      <c r="E110" s="45" t="s">
        <v>45</v>
      </c>
    </row>
    <row r="111" spans="1:7" x14ac:dyDescent="0.3">
      <c r="A111" s="12" t="s">
        <v>54</v>
      </c>
      <c r="B111" s="46">
        <f>B99+B107+E100</f>
        <v>0</v>
      </c>
      <c r="C111" s="13">
        <f>B111*B7</f>
        <v>0</v>
      </c>
      <c r="D111" s="58">
        <v>2</v>
      </c>
      <c r="E111" s="14">
        <f>C111*D111</f>
        <v>0</v>
      </c>
    </row>
    <row r="112" spans="1:7" x14ac:dyDescent="0.3">
      <c r="A112" s="47" t="s">
        <v>55</v>
      </c>
      <c r="B112" s="48">
        <f>B100+B108+E101</f>
        <v>0</v>
      </c>
      <c r="C112" s="49">
        <f>B112*B7</f>
        <v>0</v>
      </c>
      <c r="D112" s="59">
        <v>1</v>
      </c>
      <c r="E112" s="50">
        <f>C112*D112</f>
        <v>0</v>
      </c>
      <c r="G112" s="18"/>
    </row>
    <row r="113" spans="1:8" x14ac:dyDescent="0.3">
      <c r="A113" s="12"/>
      <c r="B113" s="9"/>
      <c r="C113" s="72"/>
      <c r="D113" s="72"/>
      <c r="E113" s="11"/>
      <c r="G113" s="40"/>
    </row>
    <row r="114" spans="1:8" ht="12" customHeight="1" thickBot="1" x14ac:dyDescent="0.35">
      <c r="A114" s="15"/>
      <c r="B114" s="16"/>
      <c r="C114" s="17"/>
      <c r="D114" s="51" t="s">
        <v>30</v>
      </c>
      <c r="E114" s="52">
        <f>E111+E112</f>
        <v>0</v>
      </c>
    </row>
    <row r="115" spans="1:8" s="18" customFormat="1" x14ac:dyDescent="0.3">
      <c r="A115" s="1"/>
      <c r="B115" s="2"/>
      <c r="C115" s="3"/>
      <c r="D115" s="3"/>
      <c r="E115" s="3"/>
      <c r="G115" s="1"/>
      <c r="H115" s="1"/>
    </row>
    <row r="116" spans="1:8" ht="15" thickBot="1" x14ac:dyDescent="0.35"/>
    <row r="117" spans="1:8" x14ac:dyDescent="0.3">
      <c r="A117" s="4" t="s">
        <v>71</v>
      </c>
      <c r="B117" s="5"/>
      <c r="C117" s="6"/>
      <c r="D117" s="6"/>
      <c r="E117" s="7"/>
    </row>
    <row r="118" spans="1:8" x14ac:dyDescent="0.3">
      <c r="A118" s="8" t="s">
        <v>32</v>
      </c>
      <c r="B118" s="9"/>
      <c r="C118" s="10"/>
      <c r="D118" s="10"/>
      <c r="E118" s="11"/>
    </row>
    <row r="119" spans="1:8" x14ac:dyDescent="0.3">
      <c r="A119" s="12"/>
      <c r="B119" s="9"/>
      <c r="C119" s="10"/>
      <c r="D119" s="10"/>
      <c r="E119" s="11"/>
    </row>
    <row r="120" spans="1:8" ht="16.2" customHeight="1" x14ac:dyDescent="0.3">
      <c r="A120" s="21" t="s">
        <v>2</v>
      </c>
      <c r="B120" s="54"/>
      <c r="C120" s="76"/>
      <c r="D120" s="22" t="s">
        <v>68</v>
      </c>
      <c r="E120" s="82"/>
    </row>
    <row r="121" spans="1:8" x14ac:dyDescent="0.3">
      <c r="A121" s="12" t="s">
        <v>3</v>
      </c>
      <c r="B121" s="54"/>
      <c r="C121" s="76"/>
      <c r="D121" s="64" t="s">
        <v>70</v>
      </c>
      <c r="E121" s="57"/>
    </row>
    <row r="122" spans="1:8" ht="16.2" x14ac:dyDescent="0.3">
      <c r="A122" s="64" t="s">
        <v>80</v>
      </c>
      <c r="B122" s="54"/>
      <c r="C122" s="76"/>
      <c r="D122" s="80" t="s">
        <v>65</v>
      </c>
      <c r="E122" s="28">
        <f>E121</f>
        <v>0</v>
      </c>
    </row>
    <row r="123" spans="1:8" ht="28.8" x14ac:dyDescent="0.3">
      <c r="A123" s="65" t="s">
        <v>65</v>
      </c>
      <c r="B123" s="27">
        <f>B122</f>
        <v>0</v>
      </c>
      <c r="C123" s="76"/>
      <c r="D123" s="34" t="s">
        <v>22</v>
      </c>
      <c r="E123" s="35">
        <f>E122*0.00024711</f>
        <v>0</v>
      </c>
    </row>
    <row r="124" spans="1:8" x14ac:dyDescent="0.3">
      <c r="A124" s="30" t="s">
        <v>20</v>
      </c>
      <c r="B124" s="31">
        <f>B123*0.00024711</f>
        <v>0</v>
      </c>
      <c r="C124" s="76"/>
      <c r="D124" s="76"/>
      <c r="E124" s="11"/>
    </row>
    <row r="125" spans="1:8" x14ac:dyDescent="0.3">
      <c r="A125" s="12"/>
      <c r="B125" s="33"/>
      <c r="C125" s="76"/>
      <c r="D125" s="106"/>
      <c r="E125" s="107"/>
    </row>
    <row r="126" spans="1:8" x14ac:dyDescent="0.3">
      <c r="A126" s="36" t="s">
        <v>67</v>
      </c>
      <c r="B126" s="55"/>
      <c r="C126" s="76"/>
      <c r="D126" s="75" t="s">
        <v>79</v>
      </c>
      <c r="E126" s="11"/>
    </row>
    <row r="127" spans="1:8" x14ac:dyDescent="0.3">
      <c r="A127" s="64" t="s">
        <v>70</v>
      </c>
      <c r="B127" s="54"/>
      <c r="C127" s="76"/>
      <c r="D127" s="108" t="s">
        <v>78</v>
      </c>
      <c r="E127" s="11"/>
    </row>
    <row r="128" spans="1:8" ht="16.2" x14ac:dyDescent="0.3">
      <c r="A128" s="65" t="s">
        <v>65</v>
      </c>
      <c r="B128" s="66">
        <f>B127</f>
        <v>0</v>
      </c>
      <c r="C128" s="76"/>
      <c r="D128" s="109"/>
      <c r="E128" s="39"/>
    </row>
    <row r="129" spans="1:7" ht="14.4" customHeight="1" x14ac:dyDescent="0.3">
      <c r="A129" s="42" t="s">
        <v>28</v>
      </c>
      <c r="B129" s="31">
        <f>B128*0.00024711</f>
        <v>0</v>
      </c>
      <c r="C129" s="76"/>
      <c r="D129" s="109"/>
      <c r="E129" s="39"/>
      <c r="G129" s="18"/>
    </row>
    <row r="130" spans="1:7" x14ac:dyDescent="0.3">
      <c r="A130" s="40"/>
      <c r="B130" s="33"/>
      <c r="C130" s="76"/>
      <c r="D130" s="18"/>
      <c r="E130" s="39"/>
    </row>
    <row r="131" spans="1:7" x14ac:dyDescent="0.3">
      <c r="A131" s="21"/>
      <c r="B131" s="43" t="s">
        <v>4</v>
      </c>
      <c r="C131" s="44" t="s">
        <v>44</v>
      </c>
      <c r="D131" s="44" t="s">
        <v>5</v>
      </c>
      <c r="E131" s="45" t="s">
        <v>45</v>
      </c>
    </row>
    <row r="132" spans="1:7" ht="16.8" customHeight="1" x14ac:dyDescent="0.3">
      <c r="A132" s="47" t="s">
        <v>55</v>
      </c>
      <c r="B132" s="48">
        <f>B124+B129+E123</f>
        <v>0</v>
      </c>
      <c r="C132" s="49">
        <f>B132*B7</f>
        <v>0</v>
      </c>
      <c r="D132" s="59">
        <v>1</v>
      </c>
      <c r="E132" s="50">
        <f>C132*D132</f>
        <v>0</v>
      </c>
      <c r="G132" s="18"/>
    </row>
    <row r="133" spans="1:7" x14ac:dyDescent="0.3">
      <c r="A133" s="12"/>
      <c r="B133" s="9"/>
      <c r="C133" s="76"/>
      <c r="D133" s="76"/>
      <c r="E133" s="11"/>
      <c r="G133" s="18"/>
    </row>
    <row r="134" spans="1:7" ht="15" thickBot="1" x14ac:dyDescent="0.35">
      <c r="A134" s="15"/>
      <c r="B134" s="16"/>
      <c r="C134" s="17"/>
      <c r="D134" s="51" t="s">
        <v>30</v>
      </c>
      <c r="E134" s="52">
        <f>E132</f>
        <v>0</v>
      </c>
      <c r="G134" s="18"/>
    </row>
    <row r="135" spans="1:7" x14ac:dyDescent="0.3">
      <c r="A135" s="18"/>
      <c r="B135" s="9"/>
      <c r="C135" s="76"/>
      <c r="D135" s="18"/>
      <c r="E135" s="13"/>
      <c r="G135" s="18"/>
    </row>
    <row r="136" spans="1:7" ht="12" customHeight="1" thickBot="1" x14ac:dyDescent="0.35">
      <c r="A136" s="18"/>
      <c r="B136" s="9"/>
      <c r="C136" s="74"/>
      <c r="D136" s="18"/>
      <c r="E136" s="13"/>
    </row>
    <row r="137" spans="1:7" x14ac:dyDescent="0.3">
      <c r="A137" s="4" t="s">
        <v>58</v>
      </c>
      <c r="B137" s="5"/>
      <c r="C137" s="6"/>
      <c r="D137" s="6"/>
      <c r="E137" s="7"/>
    </row>
    <row r="138" spans="1:7" x14ac:dyDescent="0.3">
      <c r="A138" s="8" t="s">
        <v>33</v>
      </c>
      <c r="B138" s="9"/>
      <c r="C138" s="72"/>
      <c r="D138" s="72"/>
      <c r="E138" s="11"/>
    </row>
    <row r="139" spans="1:7" x14ac:dyDescent="0.3">
      <c r="A139" s="12"/>
      <c r="B139" s="9"/>
      <c r="C139" s="72"/>
      <c r="D139" s="72"/>
      <c r="E139" s="11"/>
    </row>
    <row r="140" spans="1:7" ht="16.2" customHeight="1" x14ac:dyDescent="0.3">
      <c r="A140" s="21" t="s">
        <v>2</v>
      </c>
      <c r="B140" s="54"/>
      <c r="C140" s="72"/>
      <c r="D140" s="22" t="s">
        <v>68</v>
      </c>
      <c r="E140" s="82"/>
    </row>
    <row r="141" spans="1:7" x14ac:dyDescent="0.3">
      <c r="A141" s="12" t="s">
        <v>3</v>
      </c>
      <c r="B141" s="54"/>
      <c r="C141" s="72"/>
      <c r="D141" s="64" t="s">
        <v>70</v>
      </c>
      <c r="E141" s="57"/>
    </row>
    <row r="142" spans="1:7" ht="16.2" x14ac:dyDescent="0.3">
      <c r="A142" s="64" t="s">
        <v>80</v>
      </c>
      <c r="B142" s="54"/>
      <c r="C142" s="72"/>
      <c r="D142" s="80" t="s">
        <v>65</v>
      </c>
      <c r="E142" s="26">
        <f>E141</f>
        <v>0</v>
      </c>
    </row>
    <row r="143" spans="1:7" ht="16.2" x14ac:dyDescent="0.3">
      <c r="A143" s="65" t="s">
        <v>65</v>
      </c>
      <c r="B143" s="25">
        <f>B142</f>
        <v>0</v>
      </c>
      <c r="C143" s="72"/>
      <c r="D143" s="34" t="s">
        <v>21</v>
      </c>
      <c r="E143" s="79">
        <f>E142*0.00024711</f>
        <v>0</v>
      </c>
    </row>
    <row r="144" spans="1:7" x14ac:dyDescent="0.3">
      <c r="A144" s="30" t="s">
        <v>42</v>
      </c>
      <c r="B144" s="77">
        <f>B143*0.00024711</f>
        <v>0</v>
      </c>
      <c r="C144" s="72"/>
      <c r="D144" s="72"/>
      <c r="E144" s="11"/>
    </row>
    <row r="145" spans="1:7" x14ac:dyDescent="0.3">
      <c r="A145" s="12"/>
      <c r="B145" s="33"/>
      <c r="C145" s="72"/>
      <c r="D145" s="106"/>
      <c r="E145" s="107"/>
    </row>
    <row r="146" spans="1:7" x14ac:dyDescent="0.3">
      <c r="A146" s="36" t="s">
        <v>67</v>
      </c>
      <c r="B146" s="55"/>
      <c r="C146" s="76"/>
      <c r="D146" s="84" t="s">
        <v>79</v>
      </c>
      <c r="E146" s="11"/>
    </row>
    <row r="147" spans="1:7" x14ac:dyDescent="0.3">
      <c r="A147" s="64" t="s">
        <v>70</v>
      </c>
      <c r="B147" s="54"/>
      <c r="C147" s="76"/>
      <c r="D147" s="108" t="s">
        <v>78</v>
      </c>
      <c r="E147" s="11"/>
    </row>
    <row r="148" spans="1:7" ht="16.2" x14ac:dyDescent="0.3">
      <c r="A148" s="65" t="s">
        <v>65</v>
      </c>
      <c r="B148" s="78">
        <f>B147</f>
        <v>0</v>
      </c>
      <c r="C148" s="72"/>
      <c r="D148" s="109"/>
      <c r="E148" s="39"/>
    </row>
    <row r="149" spans="1:7" ht="14.4" customHeight="1" x14ac:dyDescent="0.3">
      <c r="A149" s="42" t="s">
        <v>27</v>
      </c>
      <c r="B149" s="77">
        <f>B148*0.00024711</f>
        <v>0</v>
      </c>
      <c r="C149" s="72"/>
      <c r="D149" s="109"/>
      <c r="E149" s="39"/>
      <c r="G149" s="18"/>
    </row>
    <row r="150" spans="1:7" x14ac:dyDescent="0.3">
      <c r="A150" s="40"/>
      <c r="B150" s="33"/>
      <c r="C150" s="72"/>
      <c r="D150" s="18"/>
      <c r="E150" s="39"/>
    </row>
    <row r="151" spans="1:7" x14ac:dyDescent="0.3">
      <c r="A151" s="21"/>
      <c r="B151" s="43" t="s">
        <v>4</v>
      </c>
      <c r="C151" s="44" t="s">
        <v>44</v>
      </c>
      <c r="D151" s="44" t="s">
        <v>5</v>
      </c>
      <c r="E151" s="45" t="s">
        <v>45</v>
      </c>
    </row>
    <row r="152" spans="1:7" ht="16.8" customHeight="1" x14ac:dyDescent="0.3">
      <c r="A152" s="47" t="s">
        <v>54</v>
      </c>
      <c r="B152" s="81">
        <f>B144+B149+E143</f>
        <v>0</v>
      </c>
      <c r="C152" s="49">
        <f>B152*B7</f>
        <v>0</v>
      </c>
      <c r="D152" s="59">
        <v>2</v>
      </c>
      <c r="E152" s="50">
        <f>C152*D152</f>
        <v>0</v>
      </c>
      <c r="G152" s="18"/>
    </row>
    <row r="153" spans="1:7" x14ac:dyDescent="0.3">
      <c r="A153" s="12"/>
      <c r="B153" s="9"/>
      <c r="C153" s="72"/>
      <c r="D153" s="72"/>
      <c r="E153" s="11"/>
      <c r="G153" s="18"/>
    </row>
    <row r="154" spans="1:7" ht="15" thickBot="1" x14ac:dyDescent="0.35">
      <c r="A154" s="15"/>
      <c r="B154" s="16"/>
      <c r="C154" s="17"/>
      <c r="D154" s="51" t="s">
        <v>30</v>
      </c>
      <c r="E154" s="52">
        <f>E152</f>
        <v>0</v>
      </c>
      <c r="G154" s="18"/>
    </row>
    <row r="155" spans="1:7" x14ac:dyDescent="0.3">
      <c r="A155" s="18"/>
      <c r="B155" s="9"/>
      <c r="C155" s="76"/>
      <c r="D155" s="18"/>
      <c r="E155" s="13"/>
      <c r="G155" s="18"/>
    </row>
    <row r="156" spans="1:7" ht="15" thickBot="1" x14ac:dyDescent="0.35">
      <c r="A156" s="18"/>
      <c r="B156" s="9"/>
      <c r="C156" s="76"/>
      <c r="D156" s="18"/>
      <c r="E156" s="13"/>
      <c r="G156" s="18"/>
    </row>
    <row r="157" spans="1:7" ht="10.199999999999999" customHeight="1" x14ac:dyDescent="0.3">
      <c r="A157" s="4" t="s">
        <v>59</v>
      </c>
      <c r="B157" s="5"/>
      <c r="C157" s="6"/>
      <c r="D157" s="6"/>
      <c r="E157" s="7"/>
    </row>
    <row r="158" spans="1:7" x14ac:dyDescent="0.3">
      <c r="A158" s="8" t="s">
        <v>33</v>
      </c>
      <c r="B158" s="9"/>
      <c r="C158" s="76"/>
      <c r="D158" s="76"/>
      <c r="E158" s="11"/>
    </row>
    <row r="159" spans="1:7" x14ac:dyDescent="0.3">
      <c r="A159" s="12"/>
      <c r="B159" s="9"/>
      <c r="C159" s="76"/>
      <c r="D159" s="76"/>
      <c r="E159" s="11"/>
      <c r="G159" s="40"/>
    </row>
    <row r="160" spans="1:7" ht="12" customHeight="1" x14ac:dyDescent="0.3">
      <c r="A160" s="21" t="s">
        <v>2</v>
      </c>
      <c r="B160" s="54"/>
      <c r="C160" s="76"/>
      <c r="D160" s="22" t="s">
        <v>13</v>
      </c>
      <c r="E160" s="56"/>
    </row>
    <row r="161" spans="1:7" ht="12" customHeight="1" x14ac:dyDescent="0.3">
      <c r="A161" s="12" t="s">
        <v>3</v>
      </c>
      <c r="B161" s="54"/>
      <c r="C161" s="76"/>
      <c r="D161" s="23" t="s">
        <v>14</v>
      </c>
      <c r="E161" s="56"/>
    </row>
    <row r="162" spans="1:7" ht="12" customHeight="1" x14ac:dyDescent="0.3">
      <c r="A162" s="24" t="s">
        <v>15</v>
      </c>
      <c r="B162" s="55"/>
      <c r="C162" s="76"/>
      <c r="D162" s="23" t="s">
        <v>16</v>
      </c>
      <c r="E162" s="57"/>
    </row>
    <row r="163" spans="1:7" ht="16.2" x14ac:dyDescent="0.3">
      <c r="A163" s="24" t="s">
        <v>17</v>
      </c>
      <c r="B163" s="25">
        <f>3.14*B162^2</f>
        <v>0</v>
      </c>
      <c r="C163" s="76"/>
      <c r="D163" s="23" t="s">
        <v>18</v>
      </c>
      <c r="E163" s="57"/>
    </row>
    <row r="164" spans="1:7" ht="16.2" x14ac:dyDescent="0.3">
      <c r="A164" s="64" t="s">
        <v>64</v>
      </c>
      <c r="B164" s="54"/>
      <c r="C164" s="76"/>
      <c r="D164" s="23" t="s">
        <v>19</v>
      </c>
      <c r="E164" s="26">
        <f>((E160+E162)/2)*((E161+E163)/2)</f>
        <v>0</v>
      </c>
    </row>
    <row r="165" spans="1:7" ht="16.2" x14ac:dyDescent="0.3">
      <c r="A165" s="24" t="s">
        <v>61</v>
      </c>
      <c r="B165" s="27">
        <f>((B162+100)^2*3.14-B163)*(B164/100)</f>
        <v>0</v>
      </c>
      <c r="C165" s="76"/>
      <c r="D165" s="64" t="s">
        <v>66</v>
      </c>
      <c r="E165" s="57"/>
    </row>
    <row r="166" spans="1:7" ht="16.2" x14ac:dyDescent="0.3">
      <c r="A166" s="24" t="s">
        <v>42</v>
      </c>
      <c r="B166" s="29">
        <f>B163*0.00024711*B161</f>
        <v>0</v>
      </c>
      <c r="C166" s="76"/>
      <c r="D166" s="23" t="s">
        <v>62</v>
      </c>
      <c r="E166" s="28">
        <f>((E160*10)+(E162*10)+(E161*10)+(E163*10)+(4*10*10))*(E165/100)</f>
        <v>0</v>
      </c>
    </row>
    <row r="167" spans="1:7" x14ac:dyDescent="0.3">
      <c r="A167" s="30" t="s">
        <v>20</v>
      </c>
      <c r="B167" s="31">
        <f>B165*0.00024711*B161</f>
        <v>0</v>
      </c>
      <c r="C167" s="76"/>
      <c r="D167" s="23" t="s">
        <v>21</v>
      </c>
      <c r="E167" s="32">
        <f>E164*0.00024711</f>
        <v>0</v>
      </c>
    </row>
    <row r="168" spans="1:7" ht="28.8" x14ac:dyDescent="0.3">
      <c r="A168" s="12"/>
      <c r="B168" s="33"/>
      <c r="C168" s="76"/>
      <c r="D168" s="34" t="s">
        <v>22</v>
      </c>
      <c r="E168" s="35">
        <f>E166*0.00024711</f>
        <v>0</v>
      </c>
    </row>
    <row r="169" spans="1:7" x14ac:dyDescent="0.3">
      <c r="A169" s="36" t="s">
        <v>23</v>
      </c>
      <c r="B169" s="55"/>
      <c r="C169" s="76"/>
      <c r="D169" s="76"/>
      <c r="E169" s="11"/>
    </row>
    <row r="170" spans="1:7" ht="14.4" customHeight="1" x14ac:dyDescent="0.3">
      <c r="A170" s="37" t="s">
        <v>24</v>
      </c>
      <c r="B170" s="55"/>
      <c r="C170" s="76"/>
      <c r="D170" s="106" t="s">
        <v>40</v>
      </c>
      <c r="E170" s="107"/>
    </row>
    <row r="171" spans="1:7" ht="14.4" customHeight="1" x14ac:dyDescent="0.3">
      <c r="A171" s="37" t="s">
        <v>25</v>
      </c>
      <c r="B171" s="25">
        <f>B170*B169</f>
        <v>0</v>
      </c>
      <c r="C171" s="76"/>
      <c r="D171" s="75" t="s">
        <v>26</v>
      </c>
      <c r="E171" s="11"/>
    </row>
    <row r="172" spans="1:7" x14ac:dyDescent="0.3">
      <c r="A172" s="64" t="s">
        <v>66</v>
      </c>
      <c r="B172" s="54"/>
      <c r="C172" s="76"/>
      <c r="D172" s="76"/>
      <c r="E172" s="11"/>
    </row>
    <row r="173" spans="1:7" ht="16.2" x14ac:dyDescent="0.3">
      <c r="A173" s="65" t="s">
        <v>65</v>
      </c>
      <c r="B173" s="66">
        <f>((B169*10)+(B169*10))*(B172/100)</f>
        <v>0</v>
      </c>
      <c r="C173" s="76"/>
      <c r="D173" s="18"/>
      <c r="E173" s="39"/>
    </row>
    <row r="174" spans="1:7" x14ac:dyDescent="0.3">
      <c r="A174" s="37" t="s">
        <v>27</v>
      </c>
      <c r="B174" s="29">
        <f>B171*0.00024711</f>
        <v>0</v>
      </c>
      <c r="C174" s="76"/>
      <c r="D174" s="40"/>
      <c r="E174" s="41"/>
    </row>
    <row r="175" spans="1:7" ht="14.4" customHeight="1" x14ac:dyDescent="0.3">
      <c r="A175" s="42" t="s">
        <v>28</v>
      </c>
      <c r="B175" s="31">
        <f>B173*0.00024711</f>
        <v>0</v>
      </c>
      <c r="C175" s="76"/>
      <c r="D175" s="18"/>
      <c r="E175" s="39"/>
      <c r="G175" s="18"/>
    </row>
    <row r="176" spans="1:7" x14ac:dyDescent="0.3">
      <c r="A176" s="37"/>
      <c r="B176" s="33"/>
      <c r="C176" s="76"/>
      <c r="D176" s="18"/>
      <c r="E176" s="39"/>
    </row>
    <row r="177" spans="1:7" x14ac:dyDescent="0.3">
      <c r="A177" s="21"/>
      <c r="B177" s="43" t="s">
        <v>4</v>
      </c>
      <c r="C177" s="44" t="s">
        <v>44</v>
      </c>
      <c r="D177" s="44" t="s">
        <v>5</v>
      </c>
      <c r="E177" s="45" t="s">
        <v>45</v>
      </c>
    </row>
    <row r="178" spans="1:7" ht="16.8" customHeight="1" x14ac:dyDescent="0.3">
      <c r="A178" s="12" t="s">
        <v>54</v>
      </c>
      <c r="B178" s="46">
        <f>B166+B174+E167</f>
        <v>0</v>
      </c>
      <c r="C178" s="13">
        <f>B178*B7</f>
        <v>0</v>
      </c>
      <c r="D178" s="58">
        <v>2</v>
      </c>
      <c r="E178" s="14">
        <f>C178*D178</f>
        <v>0</v>
      </c>
      <c r="G178" s="18"/>
    </row>
    <row r="179" spans="1:7" x14ac:dyDescent="0.3">
      <c r="A179" s="47" t="s">
        <v>55</v>
      </c>
      <c r="B179" s="48">
        <f>B167+B175+E168</f>
        <v>0</v>
      </c>
      <c r="C179" s="49">
        <f>B179*B7</f>
        <v>0</v>
      </c>
      <c r="D179" s="59">
        <v>1</v>
      </c>
      <c r="E179" s="50">
        <f>C179*D179</f>
        <v>0</v>
      </c>
      <c r="G179" s="18"/>
    </row>
    <row r="180" spans="1:7" x14ac:dyDescent="0.3">
      <c r="A180" s="12"/>
      <c r="B180" s="9"/>
      <c r="C180" s="76"/>
      <c r="D180" s="76"/>
      <c r="E180" s="11"/>
      <c r="G180" s="18"/>
    </row>
    <row r="181" spans="1:7" ht="15" thickBot="1" x14ac:dyDescent="0.35">
      <c r="A181" s="15"/>
      <c r="B181" s="16"/>
      <c r="C181" s="17"/>
      <c r="D181" s="51" t="s">
        <v>30</v>
      </c>
      <c r="E181" s="52">
        <f>E178+E179</f>
        <v>0</v>
      </c>
      <c r="G181" s="18"/>
    </row>
    <row r="182" spans="1:7" x14ac:dyDescent="0.3">
      <c r="A182" s="18"/>
      <c r="B182" s="9"/>
      <c r="C182" s="76"/>
      <c r="D182" s="18"/>
      <c r="E182" s="13"/>
      <c r="G182" s="18"/>
    </row>
    <row r="183" spans="1:7" ht="10.199999999999999" customHeight="1" thickBot="1" x14ac:dyDescent="0.35">
      <c r="A183" s="18"/>
      <c r="B183" s="9"/>
      <c r="C183" s="76"/>
      <c r="D183" s="18"/>
      <c r="E183" s="13"/>
    </row>
    <row r="184" spans="1:7" x14ac:dyDescent="0.3">
      <c r="A184" s="4" t="s">
        <v>29</v>
      </c>
      <c r="B184" s="5"/>
      <c r="C184" s="6"/>
      <c r="D184" s="6"/>
      <c r="E184" s="7"/>
    </row>
    <row r="185" spans="1:7" x14ac:dyDescent="0.3">
      <c r="A185" s="8" t="s">
        <v>34</v>
      </c>
      <c r="B185" s="9"/>
      <c r="C185" s="76"/>
      <c r="D185" s="76"/>
      <c r="E185" s="11"/>
      <c r="G185" s="18"/>
    </row>
    <row r="186" spans="1:7" x14ac:dyDescent="0.3">
      <c r="A186" s="18"/>
      <c r="B186" s="9"/>
      <c r="C186" s="76"/>
      <c r="D186" s="18"/>
      <c r="E186" s="14"/>
      <c r="F186" s="18"/>
      <c r="G186" s="40"/>
    </row>
    <row r="187" spans="1:7" ht="15" thickBot="1" x14ac:dyDescent="0.35">
      <c r="A187" s="15"/>
      <c r="B187" s="16"/>
      <c r="C187" s="17"/>
      <c r="D187" s="51" t="s">
        <v>30</v>
      </c>
      <c r="E187" s="52">
        <f>0</f>
        <v>0</v>
      </c>
    </row>
    <row r="188" spans="1:7" ht="12" customHeight="1" x14ac:dyDescent="0.3"/>
    <row r="189" spans="1:7" ht="10.199999999999999" customHeight="1" thickBot="1" x14ac:dyDescent="0.35"/>
    <row r="190" spans="1:7" ht="15" thickBot="1" x14ac:dyDescent="0.35">
      <c r="A190" s="1" t="s">
        <v>8</v>
      </c>
      <c r="D190" s="2"/>
      <c r="E190" s="19"/>
    </row>
    <row r="191" spans="1:7" ht="15" thickBot="1" x14ac:dyDescent="0.35">
      <c r="D191" s="2"/>
      <c r="G191" s="18"/>
    </row>
    <row r="192" spans="1:7" ht="15" thickBot="1" x14ac:dyDescent="0.35">
      <c r="A192" s="20" t="s">
        <v>9</v>
      </c>
      <c r="D192" s="2"/>
      <c r="E192" s="83">
        <f>E33+E60+E87+E114+E134+E154+E181+E187+E190</f>
        <v>0</v>
      </c>
      <c r="G192" s="40"/>
    </row>
    <row r="193" spans="1:8" ht="12" customHeight="1" x14ac:dyDescent="0.3">
      <c r="A193" s="1" t="s">
        <v>10</v>
      </c>
      <c r="B193" s="61">
        <f>B30+B57+B84+B111+B152+B178</f>
        <v>0</v>
      </c>
      <c r="D193" s="2"/>
    </row>
    <row r="194" spans="1:8" s="18" customFormat="1" x14ac:dyDescent="0.3">
      <c r="A194" s="1" t="s">
        <v>11</v>
      </c>
      <c r="B194" s="62">
        <f>B31+B58+B85+B112+B132+B179</f>
        <v>0</v>
      </c>
      <c r="C194" s="3"/>
      <c r="D194" s="2"/>
      <c r="E194" s="3"/>
      <c r="G194" s="1"/>
      <c r="H194" s="1"/>
    </row>
  </sheetData>
  <mergeCells count="13">
    <mergeCell ref="D170:E170"/>
    <mergeCell ref="D125:E125"/>
    <mergeCell ref="D49:E49"/>
    <mergeCell ref="D76:E76"/>
    <mergeCell ref="D103:E103"/>
    <mergeCell ref="D145:E145"/>
    <mergeCell ref="D127:D129"/>
    <mergeCell ref="D147:D149"/>
    <mergeCell ref="A1:E1"/>
    <mergeCell ref="A2:E2"/>
    <mergeCell ref="A3:E3"/>
    <mergeCell ref="B4:C4"/>
    <mergeCell ref="D22:E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topLeftCell="A184" workbookViewId="0">
      <selection activeCell="C139" sqref="C139"/>
    </sheetView>
  </sheetViews>
  <sheetFormatPr defaultRowHeight="14.4" x14ac:dyDescent="0.3"/>
  <cols>
    <col min="1" max="1" width="28.21875" style="1" customWidth="1"/>
    <col min="2" max="2" width="7" style="2" bestFit="1" customWidth="1"/>
    <col min="3" max="3" width="14.21875" style="3" customWidth="1"/>
    <col min="4" max="4" width="27.5546875" style="3" customWidth="1"/>
    <col min="5" max="5" width="13.77734375" style="3" customWidth="1"/>
    <col min="6" max="6" width="5.109375" style="1" customWidth="1"/>
    <col min="7" max="7" width="7.33203125" style="1" customWidth="1"/>
    <col min="8" max="16384" width="8.88671875" style="1"/>
  </cols>
  <sheetData>
    <row r="1" spans="1:5" ht="18.600000000000001" thickBot="1" x14ac:dyDescent="0.4">
      <c r="A1" s="96" t="s">
        <v>41</v>
      </c>
      <c r="B1" s="97"/>
      <c r="C1" s="97"/>
      <c r="D1" s="97"/>
      <c r="E1" s="97"/>
    </row>
    <row r="2" spans="1:5" ht="21" x14ac:dyDescent="0.4">
      <c r="A2" s="98" t="s">
        <v>12</v>
      </c>
      <c r="B2" s="99"/>
      <c r="C2" s="99"/>
      <c r="D2" s="99"/>
      <c r="E2" s="100"/>
    </row>
    <row r="3" spans="1:5" ht="18.600000000000001" thickBot="1" x14ac:dyDescent="0.4">
      <c r="A3" s="101" t="s">
        <v>53</v>
      </c>
      <c r="B3" s="102"/>
      <c r="C3" s="102"/>
      <c r="D3" s="102"/>
      <c r="E3" s="103"/>
    </row>
    <row r="4" spans="1:5" x14ac:dyDescent="0.3">
      <c r="A4" s="20" t="s">
        <v>0</v>
      </c>
      <c r="B4" s="104"/>
      <c r="C4" s="105"/>
      <c r="D4" s="68" t="s">
        <v>1</v>
      </c>
      <c r="E4" s="69"/>
    </row>
    <row r="5" spans="1:5" x14ac:dyDescent="0.3">
      <c r="A5" s="20" t="s">
        <v>35</v>
      </c>
      <c r="B5" s="67"/>
      <c r="C5" s="70"/>
      <c r="D5" s="68" t="s">
        <v>36</v>
      </c>
    </row>
    <row r="6" spans="1:5" x14ac:dyDescent="0.3">
      <c r="A6" s="20" t="s">
        <v>51</v>
      </c>
      <c r="B6" s="60"/>
    </row>
    <row r="7" spans="1:5" x14ac:dyDescent="0.3">
      <c r="A7" s="20" t="s">
        <v>52</v>
      </c>
      <c r="B7" s="73">
        <f>B6*1.2</f>
        <v>0</v>
      </c>
    </row>
    <row r="8" spans="1:5" ht="15" thickBot="1" x14ac:dyDescent="0.35"/>
    <row r="9" spans="1:5" x14ac:dyDescent="0.3">
      <c r="A9" s="4" t="s">
        <v>50</v>
      </c>
      <c r="B9" s="5"/>
      <c r="C9" s="6"/>
      <c r="D9" s="6"/>
      <c r="E9" s="7"/>
    </row>
    <row r="10" spans="1:5" x14ac:dyDescent="0.3">
      <c r="A10" s="8" t="s">
        <v>37</v>
      </c>
      <c r="B10" s="9"/>
      <c r="C10" s="76"/>
      <c r="D10" s="76"/>
      <c r="E10" s="11"/>
    </row>
    <row r="11" spans="1:5" ht="7.8" customHeight="1" x14ac:dyDescent="0.3">
      <c r="A11" s="12"/>
      <c r="B11" s="9"/>
      <c r="C11" s="76"/>
      <c r="D11" s="76"/>
      <c r="E11" s="11"/>
    </row>
    <row r="12" spans="1:5" x14ac:dyDescent="0.3">
      <c r="A12" s="21" t="s">
        <v>2</v>
      </c>
      <c r="B12" s="54"/>
      <c r="C12" s="76"/>
      <c r="D12" s="22" t="s">
        <v>13</v>
      </c>
      <c r="E12" s="56"/>
    </row>
    <row r="13" spans="1:5" x14ac:dyDescent="0.3">
      <c r="A13" s="12" t="s">
        <v>3</v>
      </c>
      <c r="B13" s="54"/>
      <c r="C13" s="76"/>
      <c r="D13" s="23" t="s">
        <v>14</v>
      </c>
      <c r="E13" s="56"/>
    </row>
    <row r="14" spans="1:5" x14ac:dyDescent="0.3">
      <c r="A14" s="24" t="s">
        <v>15</v>
      </c>
      <c r="B14" s="55"/>
      <c r="C14" s="76"/>
      <c r="D14" s="23" t="s">
        <v>16</v>
      </c>
      <c r="E14" s="57"/>
    </row>
    <row r="15" spans="1:5" ht="16.2" x14ac:dyDescent="0.3">
      <c r="A15" s="24" t="s">
        <v>17</v>
      </c>
      <c r="B15" s="25">
        <f>3.14*B14^2</f>
        <v>0</v>
      </c>
      <c r="C15" s="76"/>
      <c r="D15" s="23" t="s">
        <v>18</v>
      </c>
      <c r="E15" s="57"/>
    </row>
    <row r="16" spans="1:5" ht="16.2" x14ac:dyDescent="0.3">
      <c r="A16" s="64" t="s">
        <v>63</v>
      </c>
      <c r="B16" s="54"/>
      <c r="C16" s="76"/>
      <c r="D16" s="23" t="s">
        <v>19</v>
      </c>
      <c r="E16" s="26">
        <f>((E12+E14)/2)*((E13+E15)/2)</f>
        <v>0</v>
      </c>
    </row>
    <row r="17" spans="1:7" ht="16.2" x14ac:dyDescent="0.3">
      <c r="A17" s="24" t="s">
        <v>61</v>
      </c>
      <c r="B17" s="27">
        <f>((B14+200)^2*3.14-B15)*(B16/100)</f>
        <v>0</v>
      </c>
      <c r="C17" s="76"/>
      <c r="D17" s="64" t="s">
        <v>64</v>
      </c>
      <c r="E17" s="57"/>
    </row>
    <row r="18" spans="1:7" ht="16.2" x14ac:dyDescent="0.3">
      <c r="A18" s="24" t="s">
        <v>42</v>
      </c>
      <c r="B18" s="29">
        <f>B15*0.00024711*B13</f>
        <v>0</v>
      </c>
      <c r="C18" s="76"/>
      <c r="D18" s="23" t="s">
        <v>62</v>
      </c>
      <c r="E18" s="28">
        <f>((E12*100)+(E14*100)+(E13*100)+(E15*100)+(4*100*100))*(E17/100)</f>
        <v>0</v>
      </c>
    </row>
    <row r="19" spans="1:7" x14ac:dyDescent="0.3">
      <c r="A19" s="30" t="s">
        <v>20</v>
      </c>
      <c r="B19" s="31">
        <f>B17*0.00024711*B13</f>
        <v>0</v>
      </c>
      <c r="C19" s="76"/>
      <c r="D19" s="23" t="s">
        <v>21</v>
      </c>
      <c r="E19" s="32">
        <f>E16*0.00024711</f>
        <v>0</v>
      </c>
    </row>
    <row r="20" spans="1:7" ht="28.8" x14ac:dyDescent="0.3">
      <c r="A20" s="12"/>
      <c r="B20" s="33"/>
      <c r="C20" s="76"/>
      <c r="D20" s="34" t="s">
        <v>22</v>
      </c>
      <c r="E20" s="35">
        <f>E18*0.00024711</f>
        <v>0</v>
      </c>
    </row>
    <row r="21" spans="1:7" ht="14.4" customHeight="1" x14ac:dyDescent="0.3">
      <c r="A21" s="36" t="s">
        <v>23</v>
      </c>
      <c r="B21" s="55"/>
      <c r="C21" s="76"/>
      <c r="D21" s="76"/>
      <c r="E21" s="11"/>
      <c r="G21" s="18"/>
    </row>
    <row r="22" spans="1:7" x14ac:dyDescent="0.3">
      <c r="A22" s="37" t="s">
        <v>24</v>
      </c>
      <c r="B22" s="55"/>
      <c r="C22" s="76"/>
      <c r="D22" s="106" t="s">
        <v>40</v>
      </c>
      <c r="E22" s="107"/>
    </row>
    <row r="23" spans="1:7" ht="27.6" x14ac:dyDescent="0.3">
      <c r="A23" s="37" t="s">
        <v>25</v>
      </c>
      <c r="B23" s="25">
        <f>B22*B21</f>
        <v>0</v>
      </c>
      <c r="C23" s="76"/>
      <c r="D23" s="75" t="s">
        <v>26</v>
      </c>
      <c r="E23" s="11"/>
    </row>
    <row r="24" spans="1:7" ht="16.8" customHeight="1" x14ac:dyDescent="0.3">
      <c r="A24" s="64" t="s">
        <v>64</v>
      </c>
      <c r="B24" s="54"/>
      <c r="C24" s="76"/>
      <c r="D24" s="76"/>
      <c r="E24" s="11"/>
      <c r="G24" s="18"/>
    </row>
    <row r="25" spans="1:7" ht="16.2" x14ac:dyDescent="0.3">
      <c r="A25" s="65" t="s">
        <v>65</v>
      </c>
      <c r="B25" s="66">
        <f>((B21*100)+(B21*100))*(B24/100)</f>
        <v>0</v>
      </c>
      <c r="C25" s="76"/>
      <c r="D25" s="18"/>
      <c r="E25" s="39"/>
      <c r="G25" s="18"/>
    </row>
    <row r="26" spans="1:7" x14ac:dyDescent="0.3">
      <c r="A26" s="37" t="s">
        <v>27</v>
      </c>
      <c r="B26" s="29">
        <f>B23*0.00024711</f>
        <v>0</v>
      </c>
      <c r="C26" s="76"/>
      <c r="D26" s="40"/>
      <c r="E26" s="41"/>
      <c r="G26" s="18"/>
    </row>
    <row r="27" spans="1:7" x14ac:dyDescent="0.3">
      <c r="A27" s="42" t="s">
        <v>28</v>
      </c>
      <c r="B27" s="31">
        <f>B25*0.00024711</f>
        <v>0</v>
      </c>
      <c r="C27" s="76"/>
      <c r="D27" s="18"/>
      <c r="E27" s="39"/>
      <c r="G27" s="18"/>
    </row>
    <row r="28" spans="1:7" x14ac:dyDescent="0.3">
      <c r="A28" s="37"/>
      <c r="B28" s="33"/>
      <c r="C28" s="76"/>
      <c r="D28" s="18"/>
      <c r="E28" s="39"/>
      <c r="G28" s="18"/>
    </row>
    <row r="29" spans="1:7" ht="10.199999999999999" customHeight="1" x14ac:dyDescent="0.3">
      <c r="A29" s="21"/>
      <c r="B29" s="43" t="s">
        <v>4</v>
      </c>
      <c r="C29" s="44" t="s">
        <v>44</v>
      </c>
      <c r="D29" s="44" t="s">
        <v>5</v>
      </c>
      <c r="E29" s="45" t="s">
        <v>45</v>
      </c>
    </row>
    <row r="30" spans="1:7" x14ac:dyDescent="0.3">
      <c r="A30" s="12" t="s">
        <v>72</v>
      </c>
      <c r="B30" s="46">
        <f>B18+B26+E19</f>
        <v>0</v>
      </c>
      <c r="C30" s="13">
        <f>B30*B7</f>
        <v>0</v>
      </c>
      <c r="D30" s="58">
        <v>3</v>
      </c>
      <c r="E30" s="14">
        <f>C30*D30</f>
        <v>0</v>
      </c>
    </row>
    <row r="31" spans="1:7" x14ac:dyDescent="0.3">
      <c r="A31" s="47" t="s">
        <v>73</v>
      </c>
      <c r="B31" s="48">
        <f>B19+B27+E20</f>
        <v>0</v>
      </c>
      <c r="C31" s="49">
        <f>B31*B7</f>
        <v>0</v>
      </c>
      <c r="D31" s="59">
        <v>1.5</v>
      </c>
      <c r="E31" s="50">
        <f>C31*D31</f>
        <v>0</v>
      </c>
      <c r="G31" s="18"/>
    </row>
    <row r="32" spans="1:7" x14ac:dyDescent="0.3">
      <c r="A32" s="12"/>
      <c r="B32" s="9"/>
      <c r="C32" s="76"/>
      <c r="D32" s="76"/>
      <c r="E32" s="11"/>
      <c r="G32" s="40"/>
    </row>
    <row r="33" spans="1:8" ht="12" customHeight="1" thickBot="1" x14ac:dyDescent="0.35">
      <c r="A33" s="15"/>
      <c r="B33" s="16"/>
      <c r="C33" s="17"/>
      <c r="D33" s="51" t="s">
        <v>30</v>
      </c>
      <c r="E33" s="52">
        <f>E30+E31</f>
        <v>0</v>
      </c>
    </row>
    <row r="34" spans="1:8" s="18" customFormat="1" x14ac:dyDescent="0.3">
      <c r="B34" s="9"/>
      <c r="C34" s="76"/>
      <c r="E34" s="13"/>
      <c r="G34" s="1"/>
      <c r="H34" s="1"/>
    </row>
    <row r="35" spans="1:8" s="18" customFormat="1" ht="15" thickBot="1" x14ac:dyDescent="0.35">
      <c r="B35" s="9"/>
      <c r="C35" s="76"/>
      <c r="E35" s="13"/>
      <c r="G35" s="1"/>
      <c r="H35" s="1"/>
    </row>
    <row r="36" spans="1:8" s="18" customFormat="1" x14ac:dyDescent="0.3">
      <c r="A36" s="4" t="s">
        <v>49</v>
      </c>
      <c r="B36" s="5"/>
      <c r="C36" s="6"/>
      <c r="D36" s="6"/>
      <c r="E36" s="7"/>
      <c r="G36" s="1"/>
      <c r="H36" s="1"/>
    </row>
    <row r="37" spans="1:8" x14ac:dyDescent="0.3">
      <c r="A37" s="8" t="s">
        <v>33</v>
      </c>
      <c r="B37" s="9"/>
      <c r="C37" s="76"/>
      <c r="D37" s="76"/>
      <c r="E37" s="11"/>
    </row>
    <row r="38" spans="1:8" x14ac:dyDescent="0.3">
      <c r="A38" s="12"/>
      <c r="B38" s="9"/>
      <c r="C38" s="76"/>
      <c r="D38" s="76"/>
      <c r="E38" s="11"/>
    </row>
    <row r="39" spans="1:8" x14ac:dyDescent="0.3">
      <c r="A39" s="21" t="s">
        <v>2</v>
      </c>
      <c r="B39" s="54"/>
      <c r="C39" s="76"/>
      <c r="D39" s="22" t="s">
        <v>13</v>
      </c>
      <c r="E39" s="56"/>
    </row>
    <row r="40" spans="1:8" x14ac:dyDescent="0.3">
      <c r="A40" s="12" t="s">
        <v>3</v>
      </c>
      <c r="B40" s="54"/>
      <c r="C40" s="76"/>
      <c r="D40" s="23" t="s">
        <v>14</v>
      </c>
      <c r="E40" s="56"/>
    </row>
    <row r="41" spans="1:8" x14ac:dyDescent="0.3">
      <c r="A41" s="24" t="s">
        <v>15</v>
      </c>
      <c r="B41" s="55"/>
      <c r="C41" s="76"/>
      <c r="D41" s="23" t="s">
        <v>16</v>
      </c>
      <c r="E41" s="57"/>
    </row>
    <row r="42" spans="1:8" ht="16.2" x14ac:dyDescent="0.3">
      <c r="A42" s="24" t="s">
        <v>17</v>
      </c>
      <c r="B42" s="25">
        <f>3.14*B41^2</f>
        <v>0</v>
      </c>
      <c r="C42" s="76"/>
      <c r="D42" s="23" t="s">
        <v>18</v>
      </c>
      <c r="E42" s="57"/>
    </row>
    <row r="43" spans="1:8" ht="16.2" x14ac:dyDescent="0.3">
      <c r="A43" s="64" t="s">
        <v>60</v>
      </c>
      <c r="B43" s="54"/>
      <c r="C43" s="76"/>
      <c r="D43" s="23" t="s">
        <v>19</v>
      </c>
      <c r="E43" s="26">
        <f>((E39+E41)/2)*((E40+E42)/2)</f>
        <v>0</v>
      </c>
    </row>
    <row r="44" spans="1:8" ht="16.2" x14ac:dyDescent="0.3">
      <c r="A44" s="24" t="s">
        <v>61</v>
      </c>
      <c r="B44" s="27">
        <f>((B41+200)^2*3.14-B42)*(B43/100)</f>
        <v>0</v>
      </c>
      <c r="C44" s="76"/>
      <c r="D44" s="64" t="s">
        <v>64</v>
      </c>
      <c r="E44" s="57"/>
    </row>
    <row r="45" spans="1:8" ht="16.2" x14ac:dyDescent="0.3">
      <c r="A45" s="24" t="s">
        <v>42</v>
      </c>
      <c r="B45" s="29">
        <f>B42*0.00024711*B40</f>
        <v>0</v>
      </c>
      <c r="C45" s="76"/>
      <c r="D45" s="65" t="s">
        <v>65</v>
      </c>
      <c r="E45" s="28">
        <f>((E39*100)+(E41*100)+(E40*100)+(E42*100)+(4*100*100))*(E44/100)</f>
        <v>0</v>
      </c>
    </row>
    <row r="46" spans="1:8" x14ac:dyDescent="0.3">
      <c r="A46" s="30" t="s">
        <v>20</v>
      </c>
      <c r="B46" s="31">
        <f>B44*0.00024711*B40</f>
        <v>0</v>
      </c>
      <c r="C46" s="76"/>
      <c r="D46" s="23" t="s">
        <v>21</v>
      </c>
      <c r="E46" s="32">
        <f>E43*0.00024711</f>
        <v>0</v>
      </c>
    </row>
    <row r="47" spans="1:8" ht="28.8" x14ac:dyDescent="0.3">
      <c r="A47" s="12"/>
      <c r="B47" s="33"/>
      <c r="C47" s="76"/>
      <c r="D47" s="34" t="s">
        <v>22</v>
      </c>
      <c r="E47" s="35">
        <f>E45*0.00024711</f>
        <v>0</v>
      </c>
    </row>
    <row r="48" spans="1:8" ht="14.4" customHeight="1" x14ac:dyDescent="0.3">
      <c r="A48" s="36" t="s">
        <v>23</v>
      </c>
      <c r="B48" s="55"/>
      <c r="C48" s="76"/>
      <c r="D48" s="76"/>
      <c r="E48" s="11"/>
      <c r="G48" s="18"/>
    </row>
    <row r="49" spans="1:8" x14ac:dyDescent="0.3">
      <c r="A49" s="37" t="s">
        <v>24</v>
      </c>
      <c r="B49" s="55"/>
      <c r="C49" s="76"/>
      <c r="D49" s="106" t="s">
        <v>40</v>
      </c>
      <c r="E49" s="107"/>
    </row>
    <row r="50" spans="1:8" ht="27.6" x14ac:dyDescent="0.3">
      <c r="A50" s="37" t="s">
        <v>25</v>
      </c>
      <c r="B50" s="25">
        <f>B49*B48</f>
        <v>0</v>
      </c>
      <c r="C50" s="76"/>
      <c r="D50" s="75" t="s">
        <v>26</v>
      </c>
      <c r="E50" s="11"/>
    </row>
    <row r="51" spans="1:8" ht="16.8" customHeight="1" x14ac:dyDescent="0.3">
      <c r="A51" s="64" t="s">
        <v>64</v>
      </c>
      <c r="B51" s="54"/>
      <c r="C51" s="76"/>
      <c r="D51" s="76"/>
      <c r="E51" s="11"/>
      <c r="G51" s="18"/>
    </row>
    <row r="52" spans="1:8" ht="16.2" x14ac:dyDescent="0.3">
      <c r="A52" s="65" t="s">
        <v>65</v>
      </c>
      <c r="B52" s="66">
        <f>((B48*100)+(B48*100))*(B51/100)</f>
        <v>0</v>
      </c>
      <c r="C52" s="76"/>
      <c r="D52" s="18"/>
      <c r="E52" s="39"/>
      <c r="G52" s="18"/>
    </row>
    <row r="53" spans="1:8" x14ac:dyDescent="0.3">
      <c r="A53" s="37" t="s">
        <v>27</v>
      </c>
      <c r="B53" s="29">
        <f>B50*0.00024711</f>
        <v>0</v>
      </c>
      <c r="C53" s="76"/>
      <c r="D53" s="40"/>
      <c r="E53" s="41"/>
      <c r="G53" s="18"/>
    </row>
    <row r="54" spans="1:8" x14ac:dyDescent="0.3">
      <c r="A54" s="42" t="s">
        <v>28</v>
      </c>
      <c r="B54" s="31">
        <f>B52*0.00024711</f>
        <v>0</v>
      </c>
      <c r="C54" s="76"/>
      <c r="D54" s="18"/>
      <c r="E54" s="39"/>
      <c r="G54" s="18"/>
    </row>
    <row r="55" spans="1:8" x14ac:dyDescent="0.3">
      <c r="A55" s="37"/>
      <c r="B55" s="33"/>
      <c r="C55" s="76"/>
      <c r="D55" s="18"/>
      <c r="E55" s="39"/>
      <c r="G55" s="18"/>
    </row>
    <row r="56" spans="1:8" ht="10.199999999999999" customHeight="1" x14ac:dyDescent="0.3">
      <c r="A56" s="21"/>
      <c r="B56" s="43" t="s">
        <v>4</v>
      </c>
      <c r="C56" s="44" t="s">
        <v>44</v>
      </c>
      <c r="D56" s="44" t="s">
        <v>5</v>
      </c>
      <c r="E56" s="45" t="s">
        <v>45</v>
      </c>
    </row>
    <row r="57" spans="1:8" x14ac:dyDescent="0.3">
      <c r="A57" s="12" t="s">
        <v>54</v>
      </c>
      <c r="B57" s="46">
        <f>B45+B53+E46</f>
        <v>0</v>
      </c>
      <c r="C57" s="13">
        <f>B57*B7</f>
        <v>0</v>
      </c>
      <c r="D57" s="58">
        <v>2</v>
      </c>
      <c r="E57" s="14">
        <f>C57*D57</f>
        <v>0</v>
      </c>
    </row>
    <row r="58" spans="1:8" x14ac:dyDescent="0.3">
      <c r="A58" s="47" t="s">
        <v>55</v>
      </c>
      <c r="B58" s="48">
        <f>B46+B54+E47</f>
        <v>0</v>
      </c>
      <c r="C58" s="49">
        <f>B58*B7</f>
        <v>0</v>
      </c>
      <c r="D58" s="59">
        <v>1</v>
      </c>
      <c r="E58" s="50">
        <f>C58*D58</f>
        <v>0</v>
      </c>
      <c r="G58" s="18"/>
    </row>
    <row r="59" spans="1:8" x14ac:dyDescent="0.3">
      <c r="A59" s="12"/>
      <c r="B59" s="9"/>
      <c r="C59" s="76"/>
      <c r="D59" s="76"/>
      <c r="E59" s="11"/>
      <c r="G59" s="40"/>
    </row>
    <row r="60" spans="1:8" ht="12" customHeight="1" thickBot="1" x14ac:dyDescent="0.35">
      <c r="A60" s="15"/>
      <c r="B60" s="16"/>
      <c r="C60" s="17"/>
      <c r="D60" s="51" t="s">
        <v>30</v>
      </c>
      <c r="E60" s="52">
        <f>E57+E58</f>
        <v>0</v>
      </c>
    </row>
    <row r="61" spans="1:8" s="18" customFormat="1" x14ac:dyDescent="0.3">
      <c r="A61" s="1"/>
      <c r="B61" s="2"/>
      <c r="C61" s="3"/>
      <c r="D61" s="3"/>
      <c r="E61" s="3"/>
      <c r="G61" s="1"/>
      <c r="H61" s="1"/>
    </row>
    <row r="62" spans="1:8" ht="15" thickBot="1" x14ac:dyDescent="0.35"/>
    <row r="63" spans="1:8" x14ac:dyDescent="0.3">
      <c r="A63" s="4" t="s">
        <v>48</v>
      </c>
      <c r="B63" s="5"/>
      <c r="C63" s="6"/>
      <c r="D63" s="6"/>
      <c r="E63" s="7"/>
    </row>
    <row r="64" spans="1:8" x14ac:dyDescent="0.3">
      <c r="A64" s="8" t="s">
        <v>38</v>
      </c>
      <c r="B64" s="9"/>
      <c r="C64" s="76"/>
      <c r="D64" s="76"/>
      <c r="E64" s="11"/>
    </row>
    <row r="65" spans="1:7" x14ac:dyDescent="0.3">
      <c r="A65" s="12"/>
      <c r="B65" s="9"/>
      <c r="C65" s="76"/>
      <c r="D65" s="76"/>
      <c r="E65" s="11"/>
    </row>
    <row r="66" spans="1:7" x14ac:dyDescent="0.3">
      <c r="A66" s="21" t="s">
        <v>2</v>
      </c>
      <c r="B66" s="54"/>
      <c r="C66" s="76"/>
      <c r="D66" s="22" t="s">
        <v>13</v>
      </c>
      <c r="E66" s="56"/>
    </row>
    <row r="67" spans="1:7" x14ac:dyDescent="0.3">
      <c r="A67" s="12" t="s">
        <v>3</v>
      </c>
      <c r="B67" s="54"/>
      <c r="C67" s="76"/>
      <c r="D67" s="23" t="s">
        <v>14</v>
      </c>
      <c r="E67" s="56"/>
    </row>
    <row r="68" spans="1:7" x14ac:dyDescent="0.3">
      <c r="A68" s="24" t="s">
        <v>15</v>
      </c>
      <c r="B68" s="55"/>
      <c r="C68" s="76"/>
      <c r="D68" s="23" t="s">
        <v>16</v>
      </c>
      <c r="E68" s="57"/>
    </row>
    <row r="69" spans="1:7" ht="16.2" x14ac:dyDescent="0.3">
      <c r="A69" s="24" t="s">
        <v>17</v>
      </c>
      <c r="B69" s="25">
        <f>3.14*B68^2</f>
        <v>0</v>
      </c>
      <c r="C69" s="76"/>
      <c r="D69" s="23" t="s">
        <v>18</v>
      </c>
      <c r="E69" s="57"/>
    </row>
    <row r="70" spans="1:7" ht="16.2" x14ac:dyDescent="0.3">
      <c r="A70" s="64" t="s">
        <v>60</v>
      </c>
      <c r="B70" s="54"/>
      <c r="C70" s="76"/>
      <c r="D70" s="23" t="s">
        <v>19</v>
      </c>
      <c r="E70" s="26">
        <f>((E66+E68)/2)*((E67+E69)/2)</f>
        <v>0</v>
      </c>
    </row>
    <row r="71" spans="1:7" ht="16.2" x14ac:dyDescent="0.3">
      <c r="A71" s="24" t="s">
        <v>61</v>
      </c>
      <c r="B71" s="27">
        <f>((B68+200)^2*3.14-B69)*(B70/100)</f>
        <v>0</v>
      </c>
      <c r="C71" s="76"/>
      <c r="D71" s="64" t="s">
        <v>64</v>
      </c>
      <c r="E71" s="57"/>
    </row>
    <row r="72" spans="1:7" ht="16.2" x14ac:dyDescent="0.3">
      <c r="A72" s="24" t="s">
        <v>42</v>
      </c>
      <c r="B72" s="29">
        <f>B69*0.00024711*B67</f>
        <v>0</v>
      </c>
      <c r="C72" s="76"/>
      <c r="D72" s="65" t="s">
        <v>65</v>
      </c>
      <c r="E72" s="28">
        <f>((E66*100)+(E68*100)+(E67*100)+(E69*100)+(4*100*100))*(E71/100)</f>
        <v>0</v>
      </c>
    </row>
    <row r="73" spans="1:7" x14ac:dyDescent="0.3">
      <c r="A73" s="30" t="s">
        <v>20</v>
      </c>
      <c r="B73" s="31">
        <f>B71*0.00024711*B67</f>
        <v>0</v>
      </c>
      <c r="C73" s="76"/>
      <c r="D73" s="23" t="s">
        <v>21</v>
      </c>
      <c r="E73" s="32">
        <f>E70*0.00024711</f>
        <v>0</v>
      </c>
    </row>
    <row r="74" spans="1:7" ht="28.8" x14ac:dyDescent="0.3">
      <c r="A74" s="12"/>
      <c r="B74" s="33"/>
      <c r="C74" s="76"/>
      <c r="D74" s="34" t="s">
        <v>22</v>
      </c>
      <c r="E74" s="35">
        <f>E72*0.00024711</f>
        <v>0</v>
      </c>
    </row>
    <row r="75" spans="1:7" ht="14.4" customHeight="1" x14ac:dyDescent="0.3">
      <c r="A75" s="36" t="s">
        <v>23</v>
      </c>
      <c r="B75" s="55"/>
      <c r="C75" s="76"/>
      <c r="D75" s="76"/>
      <c r="E75" s="11"/>
      <c r="G75" s="18"/>
    </row>
    <row r="76" spans="1:7" x14ac:dyDescent="0.3">
      <c r="A76" s="37" t="s">
        <v>24</v>
      </c>
      <c r="B76" s="55"/>
      <c r="C76" s="76"/>
      <c r="D76" s="106" t="s">
        <v>40</v>
      </c>
      <c r="E76" s="107"/>
    </row>
    <row r="77" spans="1:7" ht="27.6" x14ac:dyDescent="0.3">
      <c r="A77" s="37" t="s">
        <v>25</v>
      </c>
      <c r="B77" s="25">
        <f>B76*B75</f>
        <v>0</v>
      </c>
      <c r="C77" s="76"/>
      <c r="D77" s="75" t="s">
        <v>26</v>
      </c>
      <c r="E77" s="11"/>
    </row>
    <row r="78" spans="1:7" ht="16.8" customHeight="1" x14ac:dyDescent="0.3">
      <c r="A78" s="64" t="s">
        <v>64</v>
      </c>
      <c r="B78" s="54"/>
      <c r="C78" s="76"/>
      <c r="D78" s="76"/>
      <c r="E78" s="11"/>
      <c r="G78" s="18"/>
    </row>
    <row r="79" spans="1:7" ht="16.2" x14ac:dyDescent="0.3">
      <c r="A79" s="65" t="s">
        <v>65</v>
      </c>
      <c r="B79" s="66">
        <f>((B75*100)+(B75*100))*(B78/100)</f>
        <v>0</v>
      </c>
      <c r="C79" s="76"/>
      <c r="D79" s="18"/>
      <c r="E79" s="39"/>
      <c r="G79" s="18"/>
    </row>
    <row r="80" spans="1:7" x14ac:dyDescent="0.3">
      <c r="A80" s="37" t="s">
        <v>27</v>
      </c>
      <c r="B80" s="29">
        <f>B77*0.00024711</f>
        <v>0</v>
      </c>
      <c r="C80" s="76"/>
      <c r="D80" s="40"/>
      <c r="E80" s="41"/>
      <c r="G80" s="18"/>
    </row>
    <row r="81" spans="1:8" x14ac:dyDescent="0.3">
      <c r="A81" s="42" t="s">
        <v>28</v>
      </c>
      <c r="B81" s="31">
        <f>B79*0.00024711</f>
        <v>0</v>
      </c>
      <c r="C81" s="76"/>
      <c r="D81" s="18"/>
      <c r="E81" s="39"/>
      <c r="G81" s="18"/>
    </row>
    <row r="82" spans="1:8" x14ac:dyDescent="0.3">
      <c r="A82" s="37"/>
      <c r="B82" s="33"/>
      <c r="C82" s="76"/>
      <c r="D82" s="18"/>
      <c r="E82" s="39"/>
      <c r="G82" s="18"/>
    </row>
    <row r="83" spans="1:8" ht="10.199999999999999" customHeight="1" x14ac:dyDescent="0.3">
      <c r="A83" s="21"/>
      <c r="B83" s="43" t="s">
        <v>4</v>
      </c>
      <c r="C83" s="44" t="s">
        <v>44</v>
      </c>
      <c r="D83" s="44" t="s">
        <v>5</v>
      </c>
      <c r="E83" s="45" t="s">
        <v>45</v>
      </c>
    </row>
    <row r="84" spans="1:8" x14ac:dyDescent="0.3">
      <c r="A84" s="12" t="s">
        <v>56</v>
      </c>
      <c r="B84" s="46">
        <f>B72+B80+E73</f>
        <v>0</v>
      </c>
      <c r="C84" s="13">
        <f>B84*B7</f>
        <v>0</v>
      </c>
      <c r="D84" s="58">
        <v>0.5</v>
      </c>
      <c r="E84" s="14">
        <f>C84*D84</f>
        <v>0</v>
      </c>
    </row>
    <row r="85" spans="1:8" x14ac:dyDescent="0.3">
      <c r="A85" s="47" t="s">
        <v>57</v>
      </c>
      <c r="B85" s="48">
        <f>B73+B81+E74</f>
        <v>0</v>
      </c>
      <c r="C85" s="49">
        <f>B85*B7</f>
        <v>0</v>
      </c>
      <c r="D85" s="59">
        <v>0.25</v>
      </c>
      <c r="E85" s="50">
        <f>C85*D85</f>
        <v>0</v>
      </c>
      <c r="G85" s="18"/>
    </row>
    <row r="86" spans="1:8" x14ac:dyDescent="0.3">
      <c r="A86" s="12"/>
      <c r="B86" s="9"/>
      <c r="C86" s="76"/>
      <c r="D86" s="76"/>
      <c r="E86" s="11"/>
      <c r="G86" s="40"/>
    </row>
    <row r="87" spans="1:8" ht="12" customHeight="1" thickBot="1" x14ac:dyDescent="0.35">
      <c r="A87" s="15"/>
      <c r="B87" s="16"/>
      <c r="C87" s="17"/>
      <c r="D87" s="51" t="s">
        <v>30</v>
      </c>
      <c r="E87" s="52">
        <f>E84+E85</f>
        <v>0</v>
      </c>
    </row>
    <row r="88" spans="1:8" s="18" customFormat="1" x14ac:dyDescent="0.3">
      <c r="A88" s="1"/>
      <c r="B88" s="2"/>
      <c r="C88" s="3"/>
      <c r="D88" s="3"/>
      <c r="E88" s="3"/>
      <c r="G88" s="1"/>
      <c r="H88" s="1"/>
    </row>
    <row r="89" spans="1:8" ht="15" thickBot="1" x14ac:dyDescent="0.35"/>
    <row r="90" spans="1:8" x14ac:dyDescent="0.3">
      <c r="A90" s="4" t="s">
        <v>47</v>
      </c>
      <c r="B90" s="5"/>
      <c r="C90" s="6"/>
      <c r="D90" s="6"/>
      <c r="E90" s="7"/>
    </row>
    <row r="91" spans="1:8" x14ac:dyDescent="0.3">
      <c r="A91" s="8" t="s">
        <v>39</v>
      </c>
      <c r="B91" s="9"/>
      <c r="C91" s="76"/>
      <c r="D91" s="76"/>
      <c r="E91" s="11"/>
    </row>
    <row r="92" spans="1:8" x14ac:dyDescent="0.3">
      <c r="A92" s="12"/>
      <c r="B92" s="9"/>
      <c r="C92" s="76"/>
      <c r="D92" s="76"/>
      <c r="E92" s="11"/>
    </row>
    <row r="93" spans="1:8" x14ac:dyDescent="0.3">
      <c r="A93" s="21" t="s">
        <v>2</v>
      </c>
      <c r="B93" s="54"/>
      <c r="C93" s="76"/>
      <c r="D93" s="22" t="s">
        <v>13</v>
      </c>
      <c r="E93" s="56"/>
    </row>
    <row r="94" spans="1:8" x14ac:dyDescent="0.3">
      <c r="A94" s="12" t="s">
        <v>3</v>
      </c>
      <c r="B94" s="54"/>
      <c r="C94" s="76"/>
      <c r="D94" s="23" t="s">
        <v>14</v>
      </c>
      <c r="E94" s="56"/>
    </row>
    <row r="95" spans="1:8" x14ac:dyDescent="0.3">
      <c r="A95" s="24" t="s">
        <v>15</v>
      </c>
      <c r="B95" s="55"/>
      <c r="C95" s="76"/>
      <c r="D95" s="23" t="s">
        <v>16</v>
      </c>
      <c r="E95" s="57"/>
    </row>
    <row r="96" spans="1:8" ht="16.2" x14ac:dyDescent="0.3">
      <c r="A96" s="24" t="s">
        <v>17</v>
      </c>
      <c r="B96" s="25">
        <f>3.14*B95^2</f>
        <v>0</v>
      </c>
      <c r="C96" s="76"/>
      <c r="D96" s="23" t="s">
        <v>18</v>
      </c>
      <c r="E96" s="57"/>
    </row>
    <row r="97" spans="1:7" ht="16.2" x14ac:dyDescent="0.3">
      <c r="A97" s="64" t="s">
        <v>64</v>
      </c>
      <c r="B97" s="54"/>
      <c r="C97" s="76"/>
      <c r="D97" s="23" t="s">
        <v>19</v>
      </c>
      <c r="E97" s="26">
        <f>((E93+E95)/2)*((E94+E96)/2)</f>
        <v>0</v>
      </c>
    </row>
    <row r="98" spans="1:7" ht="16.2" x14ac:dyDescent="0.3">
      <c r="A98" s="65" t="s">
        <v>65</v>
      </c>
      <c r="B98" s="27">
        <f>((B95+100)^2*3.14-B96)*(B97/100)</f>
        <v>0</v>
      </c>
      <c r="C98" s="76"/>
      <c r="D98" s="64" t="s">
        <v>66</v>
      </c>
      <c r="E98" s="57"/>
    </row>
    <row r="99" spans="1:7" ht="16.2" x14ac:dyDescent="0.3">
      <c r="A99" s="24" t="s">
        <v>42</v>
      </c>
      <c r="B99" s="29">
        <f>B96*0.00024711*B94</f>
        <v>0</v>
      </c>
      <c r="C99" s="76"/>
      <c r="D99" s="65" t="s">
        <v>65</v>
      </c>
      <c r="E99" s="28">
        <f>((E93*10)+(E95*10)+(E94*10)+(E96*10)+(4*10*10))*(E98/100)</f>
        <v>0</v>
      </c>
    </row>
    <row r="100" spans="1:7" x14ac:dyDescent="0.3">
      <c r="A100" s="30" t="s">
        <v>20</v>
      </c>
      <c r="B100" s="31">
        <f>B98*0.00024711*B94</f>
        <v>0</v>
      </c>
      <c r="C100" s="76"/>
      <c r="D100" s="23" t="s">
        <v>21</v>
      </c>
      <c r="E100" s="32">
        <f>E97*0.00024711</f>
        <v>0</v>
      </c>
    </row>
    <row r="101" spans="1:7" ht="28.8" x14ac:dyDescent="0.3">
      <c r="A101" s="12"/>
      <c r="B101" s="33"/>
      <c r="C101" s="76"/>
      <c r="D101" s="34" t="s">
        <v>22</v>
      </c>
      <c r="E101" s="35">
        <f>E99*0.00024711</f>
        <v>0</v>
      </c>
    </row>
    <row r="102" spans="1:7" ht="14.4" customHeight="1" x14ac:dyDescent="0.3">
      <c r="A102" s="36" t="s">
        <v>23</v>
      </c>
      <c r="B102" s="55"/>
      <c r="C102" s="76"/>
      <c r="D102" s="76"/>
      <c r="E102" s="11"/>
      <c r="G102" s="18"/>
    </row>
    <row r="103" spans="1:7" x14ac:dyDescent="0.3">
      <c r="A103" s="37" t="s">
        <v>24</v>
      </c>
      <c r="B103" s="55"/>
      <c r="C103" s="76"/>
      <c r="D103" s="106" t="s">
        <v>40</v>
      </c>
      <c r="E103" s="107"/>
    </row>
    <row r="104" spans="1:7" ht="27.6" x14ac:dyDescent="0.3">
      <c r="A104" s="37" t="s">
        <v>25</v>
      </c>
      <c r="B104" s="25">
        <f>B103*B102</f>
        <v>0</v>
      </c>
      <c r="C104" s="76"/>
      <c r="D104" s="75" t="s">
        <v>26</v>
      </c>
      <c r="E104" s="11"/>
    </row>
    <row r="105" spans="1:7" ht="16.8" customHeight="1" x14ac:dyDescent="0.3">
      <c r="A105" s="64" t="s">
        <v>66</v>
      </c>
      <c r="B105" s="54"/>
      <c r="C105" s="76"/>
      <c r="D105" s="76"/>
      <c r="E105" s="11"/>
      <c r="G105" s="18"/>
    </row>
    <row r="106" spans="1:7" ht="16.2" x14ac:dyDescent="0.3">
      <c r="A106" s="65" t="s">
        <v>65</v>
      </c>
      <c r="B106" s="66">
        <f>((B102*10)+(B102*10))*(B105/100)</f>
        <v>0</v>
      </c>
      <c r="C106" s="76"/>
      <c r="D106" s="18"/>
      <c r="E106" s="39"/>
      <c r="G106" s="18"/>
    </row>
    <row r="107" spans="1:7" x14ac:dyDescent="0.3">
      <c r="A107" s="37" t="s">
        <v>27</v>
      </c>
      <c r="B107" s="29">
        <f>B104*0.00024711</f>
        <v>0</v>
      </c>
      <c r="C107" s="76"/>
      <c r="D107" s="40"/>
      <c r="E107" s="41"/>
      <c r="G107" s="18"/>
    </row>
    <row r="108" spans="1:7" x14ac:dyDescent="0.3">
      <c r="A108" s="42" t="s">
        <v>28</v>
      </c>
      <c r="B108" s="31">
        <f>B106*0.00024711</f>
        <v>0</v>
      </c>
      <c r="C108" s="76"/>
      <c r="D108" s="18"/>
      <c r="E108" s="39"/>
      <c r="G108" s="18"/>
    </row>
    <row r="109" spans="1:7" x14ac:dyDescent="0.3">
      <c r="A109" s="37"/>
      <c r="B109" s="33"/>
      <c r="C109" s="76"/>
      <c r="D109" s="18"/>
      <c r="E109" s="39"/>
      <c r="G109" s="18"/>
    </row>
    <row r="110" spans="1:7" ht="10.199999999999999" customHeight="1" x14ac:dyDescent="0.3">
      <c r="A110" s="21"/>
      <c r="B110" s="43" t="s">
        <v>4</v>
      </c>
      <c r="C110" s="44" t="s">
        <v>44</v>
      </c>
      <c r="D110" s="44" t="s">
        <v>5</v>
      </c>
      <c r="E110" s="45" t="s">
        <v>45</v>
      </c>
    </row>
    <row r="111" spans="1:7" x14ac:dyDescent="0.3">
      <c r="A111" s="12" t="s">
        <v>72</v>
      </c>
      <c r="B111" s="46">
        <f>B99+B107+E100</f>
        <v>0</v>
      </c>
      <c r="C111" s="13">
        <f>B111*B7</f>
        <v>0</v>
      </c>
      <c r="D111" s="58">
        <v>3</v>
      </c>
      <c r="E111" s="14">
        <f>C111*D111</f>
        <v>0</v>
      </c>
    </row>
    <row r="112" spans="1:7" x14ac:dyDescent="0.3">
      <c r="A112" s="47" t="s">
        <v>73</v>
      </c>
      <c r="B112" s="48">
        <f>B100+B108+E101</f>
        <v>0</v>
      </c>
      <c r="C112" s="49">
        <f>B112*B7</f>
        <v>0</v>
      </c>
      <c r="D112" s="59">
        <v>1.5</v>
      </c>
      <c r="E112" s="50">
        <f>C112*D112</f>
        <v>0</v>
      </c>
      <c r="G112" s="18"/>
    </row>
    <row r="113" spans="1:8" x14ac:dyDescent="0.3">
      <c r="A113" s="12"/>
      <c r="B113" s="9"/>
      <c r="C113" s="76"/>
      <c r="D113" s="76"/>
      <c r="E113" s="11"/>
      <c r="G113" s="40"/>
    </row>
    <row r="114" spans="1:8" ht="12" customHeight="1" thickBot="1" x14ac:dyDescent="0.35">
      <c r="A114" s="15"/>
      <c r="B114" s="16"/>
      <c r="C114" s="17"/>
      <c r="D114" s="51" t="s">
        <v>30</v>
      </c>
      <c r="E114" s="52">
        <f>E111+E112</f>
        <v>0</v>
      </c>
    </row>
    <row r="115" spans="1:8" s="18" customFormat="1" x14ac:dyDescent="0.3">
      <c r="A115" s="1"/>
      <c r="B115" s="2"/>
      <c r="C115" s="3"/>
      <c r="D115" s="3"/>
      <c r="E115" s="3"/>
      <c r="G115" s="1"/>
      <c r="H115" s="1"/>
    </row>
    <row r="116" spans="1:8" ht="15" thickBot="1" x14ac:dyDescent="0.35"/>
    <row r="117" spans="1:8" x14ac:dyDescent="0.3">
      <c r="A117" s="4" t="s">
        <v>71</v>
      </c>
      <c r="B117" s="5"/>
      <c r="C117" s="6"/>
      <c r="D117" s="6"/>
      <c r="E117" s="7"/>
    </row>
    <row r="118" spans="1:8" x14ac:dyDescent="0.3">
      <c r="A118" s="8" t="s">
        <v>74</v>
      </c>
      <c r="B118" s="9"/>
      <c r="C118" s="76"/>
      <c r="D118" s="76"/>
      <c r="E118" s="11"/>
    </row>
    <row r="119" spans="1:8" x14ac:dyDescent="0.3">
      <c r="A119" s="12"/>
      <c r="B119" s="9"/>
      <c r="C119" s="76"/>
      <c r="D119" s="76"/>
      <c r="E119" s="11"/>
    </row>
    <row r="120" spans="1:8" ht="16.2" customHeight="1" x14ac:dyDescent="0.3">
      <c r="A120" s="21" t="s">
        <v>2</v>
      </c>
      <c r="B120" s="54"/>
      <c r="C120" s="76"/>
      <c r="D120" s="22" t="s">
        <v>68</v>
      </c>
      <c r="E120" s="82"/>
    </row>
    <row r="121" spans="1:8" x14ac:dyDescent="0.3">
      <c r="A121" s="12" t="s">
        <v>3</v>
      </c>
      <c r="B121" s="54"/>
      <c r="C121" s="76"/>
      <c r="D121" s="64" t="s">
        <v>70</v>
      </c>
      <c r="E121" s="57"/>
    </row>
    <row r="122" spans="1:8" ht="16.2" x14ac:dyDescent="0.3">
      <c r="A122" s="64" t="s">
        <v>80</v>
      </c>
      <c r="B122" s="54"/>
      <c r="C122" s="76"/>
      <c r="D122" s="80" t="s">
        <v>65</v>
      </c>
      <c r="E122" s="28">
        <f>E121</f>
        <v>0</v>
      </c>
    </row>
    <row r="123" spans="1:8" ht="28.8" x14ac:dyDescent="0.3">
      <c r="A123" s="65" t="s">
        <v>65</v>
      </c>
      <c r="B123" s="27">
        <f>B122</f>
        <v>0</v>
      </c>
      <c r="C123" s="76"/>
      <c r="D123" s="34" t="s">
        <v>22</v>
      </c>
      <c r="E123" s="35">
        <f>E122*0.00024711</f>
        <v>0</v>
      </c>
    </row>
    <row r="124" spans="1:8" x14ac:dyDescent="0.3">
      <c r="A124" s="30" t="s">
        <v>20</v>
      </c>
      <c r="B124" s="31">
        <f>B123*0.00024711</f>
        <v>0</v>
      </c>
      <c r="C124" s="76"/>
      <c r="D124" s="76"/>
      <c r="E124" s="11"/>
    </row>
    <row r="125" spans="1:8" x14ac:dyDescent="0.3">
      <c r="A125" s="12"/>
      <c r="B125" s="33"/>
      <c r="C125" s="76"/>
      <c r="D125" s="106"/>
      <c r="E125" s="107"/>
    </row>
    <row r="126" spans="1:8" x14ac:dyDescent="0.3">
      <c r="A126" s="36" t="s">
        <v>67</v>
      </c>
      <c r="B126" s="55"/>
      <c r="C126" s="76"/>
      <c r="D126" s="84" t="s">
        <v>79</v>
      </c>
      <c r="E126" s="11"/>
    </row>
    <row r="127" spans="1:8" x14ac:dyDescent="0.3">
      <c r="A127" s="64" t="s">
        <v>70</v>
      </c>
      <c r="B127" s="54"/>
      <c r="C127" s="76"/>
      <c r="D127" s="108" t="s">
        <v>78</v>
      </c>
      <c r="E127" s="11"/>
    </row>
    <row r="128" spans="1:8" ht="16.2" x14ac:dyDescent="0.3">
      <c r="A128" s="65" t="s">
        <v>65</v>
      </c>
      <c r="B128" s="66">
        <f>B127</f>
        <v>0</v>
      </c>
      <c r="C128" s="76"/>
      <c r="D128" s="109"/>
      <c r="E128" s="39"/>
    </row>
    <row r="129" spans="1:7" ht="14.4" customHeight="1" x14ac:dyDescent="0.3">
      <c r="A129" s="42" t="s">
        <v>28</v>
      </c>
      <c r="B129" s="31">
        <f>B128*0.00024711</f>
        <v>0</v>
      </c>
      <c r="C129" s="76"/>
      <c r="D129" s="109"/>
      <c r="E129" s="39"/>
      <c r="G129" s="18"/>
    </row>
    <row r="130" spans="1:7" x14ac:dyDescent="0.3">
      <c r="A130" s="40"/>
      <c r="B130" s="33"/>
      <c r="C130" s="76"/>
      <c r="D130" s="18"/>
      <c r="E130" s="39"/>
    </row>
    <row r="131" spans="1:7" x14ac:dyDescent="0.3">
      <c r="A131" s="21"/>
      <c r="B131" s="43" t="s">
        <v>4</v>
      </c>
      <c r="C131" s="44" t="s">
        <v>44</v>
      </c>
      <c r="D131" s="44" t="s">
        <v>5</v>
      </c>
      <c r="E131" s="45" t="s">
        <v>45</v>
      </c>
    </row>
    <row r="132" spans="1:7" ht="16.8" customHeight="1" x14ac:dyDescent="0.3">
      <c r="A132" s="47" t="s">
        <v>73</v>
      </c>
      <c r="B132" s="48">
        <f>B124+B129+E123</f>
        <v>0</v>
      </c>
      <c r="C132" s="49">
        <f>B132*B7</f>
        <v>0</v>
      </c>
      <c r="D132" s="59">
        <v>1.5</v>
      </c>
      <c r="E132" s="50">
        <f>C132*D132</f>
        <v>0</v>
      </c>
      <c r="G132" s="18"/>
    </row>
    <row r="133" spans="1:7" x14ac:dyDescent="0.3">
      <c r="A133" s="12"/>
      <c r="B133" s="9"/>
      <c r="C133" s="76"/>
      <c r="D133" s="76"/>
      <c r="E133" s="11"/>
      <c r="G133" s="18"/>
    </row>
    <row r="134" spans="1:7" ht="15" thickBot="1" x14ac:dyDescent="0.35">
      <c r="A134" s="15"/>
      <c r="B134" s="16"/>
      <c r="C134" s="17"/>
      <c r="D134" s="51" t="s">
        <v>30</v>
      </c>
      <c r="E134" s="52">
        <f>E132</f>
        <v>0</v>
      </c>
      <c r="G134" s="18"/>
    </row>
    <row r="135" spans="1:7" x14ac:dyDescent="0.3">
      <c r="A135" s="18"/>
      <c r="B135" s="9"/>
      <c r="C135" s="76"/>
      <c r="D135" s="18"/>
      <c r="E135" s="13"/>
      <c r="G135" s="18"/>
    </row>
    <row r="136" spans="1:7" ht="12" customHeight="1" thickBot="1" x14ac:dyDescent="0.35">
      <c r="A136" s="18"/>
      <c r="B136" s="9"/>
      <c r="C136" s="76"/>
      <c r="D136" s="18"/>
      <c r="E136" s="13"/>
    </row>
    <row r="137" spans="1:7" x14ac:dyDescent="0.3">
      <c r="A137" s="4" t="s">
        <v>58</v>
      </c>
      <c r="B137" s="5"/>
      <c r="C137" s="6"/>
      <c r="D137" s="6"/>
      <c r="E137" s="7"/>
    </row>
    <row r="138" spans="1:7" x14ac:dyDescent="0.3">
      <c r="A138" s="8" t="s">
        <v>39</v>
      </c>
      <c r="B138" s="9"/>
      <c r="C138" s="76"/>
      <c r="D138" s="76"/>
      <c r="E138" s="11"/>
    </row>
    <row r="139" spans="1:7" x14ac:dyDescent="0.3">
      <c r="A139" s="12"/>
      <c r="B139" s="9"/>
      <c r="C139" s="76"/>
      <c r="D139" s="76"/>
      <c r="E139" s="11"/>
    </row>
    <row r="140" spans="1:7" ht="16.2" customHeight="1" x14ac:dyDescent="0.3">
      <c r="A140" s="21" t="s">
        <v>2</v>
      </c>
      <c r="B140" s="54"/>
      <c r="C140" s="76"/>
      <c r="D140" s="22" t="s">
        <v>68</v>
      </c>
      <c r="E140" s="82"/>
    </row>
    <row r="141" spans="1:7" x14ac:dyDescent="0.3">
      <c r="A141" s="12" t="s">
        <v>3</v>
      </c>
      <c r="B141" s="54"/>
      <c r="C141" s="76"/>
      <c r="D141" s="64" t="s">
        <v>70</v>
      </c>
      <c r="E141" s="57"/>
    </row>
    <row r="142" spans="1:7" ht="16.2" x14ac:dyDescent="0.3">
      <c r="A142" s="64" t="s">
        <v>80</v>
      </c>
      <c r="B142" s="54"/>
      <c r="C142" s="76"/>
      <c r="D142" s="80" t="s">
        <v>65</v>
      </c>
      <c r="E142" s="26">
        <f>E141</f>
        <v>0</v>
      </c>
    </row>
    <row r="143" spans="1:7" ht="16.2" x14ac:dyDescent="0.3">
      <c r="A143" s="65" t="s">
        <v>65</v>
      </c>
      <c r="B143" s="25">
        <f>B142</f>
        <v>0</v>
      </c>
      <c r="C143" s="76"/>
      <c r="D143" s="34" t="s">
        <v>21</v>
      </c>
      <c r="E143" s="79">
        <f>E142*0.00024711</f>
        <v>0</v>
      </c>
    </row>
    <row r="144" spans="1:7" x14ac:dyDescent="0.3">
      <c r="A144" s="30" t="s">
        <v>42</v>
      </c>
      <c r="B144" s="77">
        <f>B143*0.00024711</f>
        <v>0</v>
      </c>
      <c r="C144" s="76"/>
      <c r="D144" s="76"/>
      <c r="E144" s="11"/>
    </row>
    <row r="145" spans="1:7" x14ac:dyDescent="0.3">
      <c r="A145" s="12"/>
      <c r="B145" s="33"/>
      <c r="C145" s="76"/>
      <c r="D145" s="106"/>
      <c r="E145" s="107"/>
    </row>
    <row r="146" spans="1:7" x14ac:dyDescent="0.3">
      <c r="A146" s="36" t="s">
        <v>67</v>
      </c>
      <c r="B146" s="55"/>
      <c r="C146" s="76"/>
      <c r="D146" s="84" t="s">
        <v>79</v>
      </c>
      <c r="E146" s="11"/>
    </row>
    <row r="147" spans="1:7" x14ac:dyDescent="0.3">
      <c r="A147" s="64" t="s">
        <v>70</v>
      </c>
      <c r="B147" s="54"/>
      <c r="C147" s="76"/>
      <c r="D147" s="108" t="s">
        <v>78</v>
      </c>
      <c r="E147" s="11"/>
    </row>
    <row r="148" spans="1:7" ht="16.2" x14ac:dyDescent="0.3">
      <c r="A148" s="65" t="s">
        <v>65</v>
      </c>
      <c r="B148" s="78">
        <f>B147</f>
        <v>0</v>
      </c>
      <c r="C148" s="76"/>
      <c r="D148" s="109"/>
      <c r="E148" s="39"/>
    </row>
    <row r="149" spans="1:7" ht="14.4" customHeight="1" x14ac:dyDescent="0.3">
      <c r="A149" s="42" t="s">
        <v>27</v>
      </c>
      <c r="B149" s="77">
        <f>B148*0.00024711</f>
        <v>0</v>
      </c>
      <c r="C149" s="76"/>
      <c r="D149" s="109"/>
      <c r="E149" s="39"/>
      <c r="G149" s="18"/>
    </row>
    <row r="150" spans="1:7" x14ac:dyDescent="0.3">
      <c r="A150" s="40"/>
      <c r="B150" s="33"/>
      <c r="C150" s="76"/>
      <c r="D150" s="18"/>
      <c r="E150" s="39"/>
    </row>
    <row r="151" spans="1:7" x14ac:dyDescent="0.3">
      <c r="A151" s="21"/>
      <c r="B151" s="43" t="s">
        <v>4</v>
      </c>
      <c r="C151" s="44" t="s">
        <v>44</v>
      </c>
      <c r="D151" s="44" t="s">
        <v>5</v>
      </c>
      <c r="E151" s="45" t="s">
        <v>45</v>
      </c>
    </row>
    <row r="152" spans="1:7" ht="16.8" customHeight="1" x14ac:dyDescent="0.3">
      <c r="A152" s="47" t="s">
        <v>72</v>
      </c>
      <c r="B152" s="81">
        <f>B144+B149+E143</f>
        <v>0</v>
      </c>
      <c r="C152" s="49">
        <f>B152*B7</f>
        <v>0</v>
      </c>
      <c r="D152" s="59">
        <v>3</v>
      </c>
      <c r="E152" s="50">
        <f>C152*D152</f>
        <v>0</v>
      </c>
      <c r="G152" s="18"/>
    </row>
    <row r="153" spans="1:7" x14ac:dyDescent="0.3">
      <c r="A153" s="12"/>
      <c r="B153" s="9"/>
      <c r="C153" s="76"/>
      <c r="D153" s="76"/>
      <c r="E153" s="11"/>
      <c r="G153" s="18"/>
    </row>
    <row r="154" spans="1:7" ht="15" thickBot="1" x14ac:dyDescent="0.35">
      <c r="A154" s="15"/>
      <c r="B154" s="16"/>
      <c r="C154" s="17"/>
      <c r="D154" s="51" t="s">
        <v>30</v>
      </c>
      <c r="E154" s="52">
        <f>E152</f>
        <v>0</v>
      </c>
      <c r="G154" s="18"/>
    </row>
    <row r="155" spans="1:7" x14ac:dyDescent="0.3">
      <c r="A155" s="18"/>
      <c r="B155" s="9"/>
      <c r="C155" s="76"/>
      <c r="D155" s="18"/>
      <c r="E155" s="13"/>
      <c r="G155" s="18"/>
    </row>
    <row r="156" spans="1:7" ht="15" thickBot="1" x14ac:dyDescent="0.35">
      <c r="A156" s="18"/>
      <c r="B156" s="9"/>
      <c r="C156" s="76"/>
      <c r="D156" s="18"/>
      <c r="E156" s="13"/>
      <c r="G156" s="18"/>
    </row>
    <row r="157" spans="1:7" ht="10.199999999999999" customHeight="1" x14ac:dyDescent="0.3">
      <c r="A157" s="4" t="s">
        <v>59</v>
      </c>
      <c r="B157" s="5"/>
      <c r="C157" s="6"/>
      <c r="D157" s="6"/>
      <c r="E157" s="7"/>
    </row>
    <row r="158" spans="1:7" x14ac:dyDescent="0.3">
      <c r="A158" s="8" t="s">
        <v>39</v>
      </c>
      <c r="B158" s="9"/>
      <c r="C158" s="76"/>
      <c r="D158" s="76"/>
      <c r="E158" s="11"/>
    </row>
    <row r="159" spans="1:7" x14ac:dyDescent="0.3">
      <c r="A159" s="12"/>
      <c r="B159" s="9"/>
      <c r="C159" s="76"/>
      <c r="D159" s="76"/>
      <c r="E159" s="11"/>
      <c r="G159" s="40"/>
    </row>
    <row r="160" spans="1:7" ht="12" customHeight="1" x14ac:dyDescent="0.3">
      <c r="A160" s="21" t="s">
        <v>2</v>
      </c>
      <c r="B160" s="54"/>
      <c r="C160" s="76"/>
      <c r="D160" s="22" t="s">
        <v>13</v>
      </c>
      <c r="E160" s="56"/>
    </row>
    <row r="161" spans="1:7" ht="12" customHeight="1" x14ac:dyDescent="0.3">
      <c r="A161" s="12" t="s">
        <v>3</v>
      </c>
      <c r="B161" s="54"/>
      <c r="C161" s="76"/>
      <c r="D161" s="23" t="s">
        <v>14</v>
      </c>
      <c r="E161" s="56"/>
    </row>
    <row r="162" spans="1:7" ht="12" customHeight="1" x14ac:dyDescent="0.3">
      <c r="A162" s="24" t="s">
        <v>15</v>
      </c>
      <c r="B162" s="55"/>
      <c r="C162" s="76"/>
      <c r="D162" s="23" t="s">
        <v>16</v>
      </c>
      <c r="E162" s="57"/>
    </row>
    <row r="163" spans="1:7" ht="16.2" x14ac:dyDescent="0.3">
      <c r="A163" s="24" t="s">
        <v>17</v>
      </c>
      <c r="B163" s="25">
        <f>3.14*B162^2</f>
        <v>0</v>
      </c>
      <c r="C163" s="76"/>
      <c r="D163" s="23" t="s">
        <v>18</v>
      </c>
      <c r="E163" s="57"/>
    </row>
    <row r="164" spans="1:7" ht="16.2" x14ac:dyDescent="0.3">
      <c r="A164" s="64" t="s">
        <v>64</v>
      </c>
      <c r="B164" s="54"/>
      <c r="C164" s="76"/>
      <c r="D164" s="23" t="s">
        <v>19</v>
      </c>
      <c r="E164" s="26">
        <f>((E160+E162)/2)*((E161+E163)/2)</f>
        <v>0</v>
      </c>
    </row>
    <row r="165" spans="1:7" ht="16.2" x14ac:dyDescent="0.3">
      <c r="A165" s="24" t="s">
        <v>61</v>
      </c>
      <c r="B165" s="27">
        <f>((B162+100)^2*3.14-B163)*(B164/100)</f>
        <v>0</v>
      </c>
      <c r="C165" s="76"/>
      <c r="D165" s="64" t="s">
        <v>66</v>
      </c>
      <c r="E165" s="57"/>
    </row>
    <row r="166" spans="1:7" ht="16.2" x14ac:dyDescent="0.3">
      <c r="A166" s="24" t="s">
        <v>42</v>
      </c>
      <c r="B166" s="29">
        <f>B163*0.00024711*B161</f>
        <v>0</v>
      </c>
      <c r="C166" s="76"/>
      <c r="D166" s="23" t="s">
        <v>62</v>
      </c>
      <c r="E166" s="28">
        <f>((E160*10)+(E162*10)+(E161*10)+(E163*10)+(4*10*10))*(E165/100)</f>
        <v>0</v>
      </c>
    </row>
    <row r="167" spans="1:7" x14ac:dyDescent="0.3">
      <c r="A167" s="30" t="s">
        <v>20</v>
      </c>
      <c r="B167" s="31">
        <f>B165*0.00024711*B161</f>
        <v>0</v>
      </c>
      <c r="C167" s="76"/>
      <c r="D167" s="23" t="s">
        <v>21</v>
      </c>
      <c r="E167" s="32">
        <f>E164*0.00024711</f>
        <v>0</v>
      </c>
    </row>
    <row r="168" spans="1:7" ht="28.8" x14ac:dyDescent="0.3">
      <c r="A168" s="12"/>
      <c r="B168" s="33"/>
      <c r="C168" s="76"/>
      <c r="D168" s="34" t="s">
        <v>22</v>
      </c>
      <c r="E168" s="35">
        <f>E166*0.00024711</f>
        <v>0</v>
      </c>
    </row>
    <row r="169" spans="1:7" x14ac:dyDescent="0.3">
      <c r="A169" s="36" t="s">
        <v>23</v>
      </c>
      <c r="B169" s="55"/>
      <c r="C169" s="76"/>
      <c r="D169" s="76"/>
      <c r="E169" s="11"/>
    </row>
    <row r="170" spans="1:7" ht="14.4" customHeight="1" x14ac:dyDescent="0.3">
      <c r="A170" s="37" t="s">
        <v>24</v>
      </c>
      <c r="B170" s="55"/>
      <c r="C170" s="76"/>
      <c r="D170" s="106" t="s">
        <v>40</v>
      </c>
      <c r="E170" s="107"/>
    </row>
    <row r="171" spans="1:7" ht="14.4" customHeight="1" x14ac:dyDescent="0.3">
      <c r="A171" s="37" t="s">
        <v>25</v>
      </c>
      <c r="B171" s="25">
        <f>B170*B169</f>
        <v>0</v>
      </c>
      <c r="C171" s="76"/>
      <c r="D171" s="75" t="s">
        <v>26</v>
      </c>
      <c r="E171" s="11"/>
    </row>
    <row r="172" spans="1:7" x14ac:dyDescent="0.3">
      <c r="A172" s="64" t="s">
        <v>66</v>
      </c>
      <c r="B172" s="54"/>
      <c r="C172" s="76"/>
      <c r="D172" s="76"/>
      <c r="E172" s="11"/>
    </row>
    <row r="173" spans="1:7" ht="16.2" x14ac:dyDescent="0.3">
      <c r="A173" s="65" t="s">
        <v>65</v>
      </c>
      <c r="B173" s="66">
        <f>((B169*10)+(B169*10))*(B172/100)</f>
        <v>0</v>
      </c>
      <c r="C173" s="76"/>
      <c r="D173" s="18"/>
      <c r="E173" s="39"/>
    </row>
    <row r="174" spans="1:7" x14ac:dyDescent="0.3">
      <c r="A174" s="37" t="s">
        <v>27</v>
      </c>
      <c r="B174" s="29">
        <f>B171*0.00024711</f>
        <v>0</v>
      </c>
      <c r="C174" s="76"/>
      <c r="D174" s="40"/>
      <c r="E174" s="41"/>
    </row>
    <row r="175" spans="1:7" ht="14.4" customHeight="1" x14ac:dyDescent="0.3">
      <c r="A175" s="42" t="s">
        <v>28</v>
      </c>
      <c r="B175" s="31">
        <f>B173*0.00024711</f>
        <v>0</v>
      </c>
      <c r="C175" s="76"/>
      <c r="D175" s="18"/>
      <c r="E175" s="39"/>
      <c r="G175" s="18"/>
    </row>
    <row r="176" spans="1:7" x14ac:dyDescent="0.3">
      <c r="A176" s="37"/>
      <c r="B176" s="33"/>
      <c r="C176" s="76"/>
      <c r="D176" s="18"/>
      <c r="E176" s="39"/>
    </row>
    <row r="177" spans="1:7" x14ac:dyDescent="0.3">
      <c r="A177" s="21"/>
      <c r="B177" s="43" t="s">
        <v>4</v>
      </c>
      <c r="C177" s="44" t="s">
        <v>44</v>
      </c>
      <c r="D177" s="44" t="s">
        <v>5</v>
      </c>
      <c r="E177" s="45" t="s">
        <v>45</v>
      </c>
    </row>
    <row r="178" spans="1:7" ht="16.8" customHeight="1" x14ac:dyDescent="0.3">
      <c r="A178" s="12" t="s">
        <v>72</v>
      </c>
      <c r="B178" s="46">
        <f>B166+B174+E167</f>
        <v>0</v>
      </c>
      <c r="C178" s="13">
        <f>B178*B7</f>
        <v>0</v>
      </c>
      <c r="D178" s="58">
        <v>3</v>
      </c>
      <c r="E178" s="14">
        <f>C178*D178</f>
        <v>0</v>
      </c>
      <c r="G178" s="18"/>
    </row>
    <row r="179" spans="1:7" x14ac:dyDescent="0.3">
      <c r="A179" s="47" t="s">
        <v>73</v>
      </c>
      <c r="B179" s="48">
        <f>B167+B175+E168</f>
        <v>0</v>
      </c>
      <c r="C179" s="49">
        <f>B179*B7</f>
        <v>0</v>
      </c>
      <c r="D179" s="59">
        <v>1.5</v>
      </c>
      <c r="E179" s="50">
        <f>C179*D179</f>
        <v>0</v>
      </c>
      <c r="G179" s="18"/>
    </row>
    <row r="180" spans="1:7" x14ac:dyDescent="0.3">
      <c r="A180" s="12"/>
      <c r="B180" s="9"/>
      <c r="C180" s="76"/>
      <c r="D180" s="76"/>
      <c r="E180" s="11"/>
      <c r="G180" s="18"/>
    </row>
    <row r="181" spans="1:7" ht="15" thickBot="1" x14ac:dyDescent="0.35">
      <c r="A181" s="15"/>
      <c r="B181" s="16"/>
      <c r="C181" s="17"/>
      <c r="D181" s="51" t="s">
        <v>30</v>
      </c>
      <c r="E181" s="52">
        <f>E178+E179</f>
        <v>0</v>
      </c>
      <c r="G181" s="18"/>
    </row>
    <row r="182" spans="1:7" x14ac:dyDescent="0.3">
      <c r="A182" s="18"/>
      <c r="B182" s="9"/>
      <c r="C182" s="76"/>
      <c r="D182" s="18"/>
      <c r="E182" s="13"/>
      <c r="G182" s="18"/>
    </row>
    <row r="183" spans="1:7" ht="10.199999999999999" customHeight="1" thickBot="1" x14ac:dyDescent="0.35">
      <c r="A183" s="18"/>
      <c r="B183" s="9"/>
      <c r="C183" s="76"/>
      <c r="D183" s="18"/>
      <c r="E183" s="13"/>
    </row>
    <row r="184" spans="1:7" x14ac:dyDescent="0.3">
      <c r="A184" s="4" t="s">
        <v>29</v>
      </c>
      <c r="B184" s="5"/>
      <c r="C184" s="6"/>
      <c r="D184" s="6"/>
      <c r="E184" s="7"/>
    </row>
    <row r="185" spans="1:7" x14ac:dyDescent="0.3">
      <c r="A185" s="8" t="s">
        <v>34</v>
      </c>
      <c r="B185" s="9"/>
      <c r="C185" s="76"/>
      <c r="D185" s="76"/>
      <c r="E185" s="11"/>
      <c r="G185" s="18"/>
    </row>
    <row r="186" spans="1:7" x14ac:dyDescent="0.3">
      <c r="A186" s="18"/>
      <c r="B186" s="9"/>
      <c r="C186" s="76"/>
      <c r="D186" s="18"/>
      <c r="E186" s="14"/>
      <c r="F186" s="18"/>
      <c r="G186" s="40"/>
    </row>
    <row r="187" spans="1:7" ht="15" thickBot="1" x14ac:dyDescent="0.35">
      <c r="A187" s="15"/>
      <c r="B187" s="16"/>
      <c r="C187" s="17"/>
      <c r="D187" s="51" t="s">
        <v>30</v>
      </c>
      <c r="E187" s="52">
        <f>0</f>
        <v>0</v>
      </c>
    </row>
    <row r="188" spans="1:7" ht="12" customHeight="1" x14ac:dyDescent="0.3"/>
    <row r="189" spans="1:7" ht="10.199999999999999" customHeight="1" thickBot="1" x14ac:dyDescent="0.35"/>
    <row r="190" spans="1:7" ht="15" thickBot="1" x14ac:dyDescent="0.35">
      <c r="A190" s="1" t="s">
        <v>8</v>
      </c>
      <c r="D190" s="2"/>
      <c r="E190" s="19"/>
    </row>
    <row r="191" spans="1:7" ht="15" thickBot="1" x14ac:dyDescent="0.35">
      <c r="D191" s="2"/>
      <c r="G191" s="18"/>
    </row>
    <row r="192" spans="1:7" ht="15" thickBot="1" x14ac:dyDescent="0.35">
      <c r="A192" s="20" t="s">
        <v>9</v>
      </c>
      <c r="D192" s="2"/>
      <c r="E192" s="83">
        <f>E33+E60+E87+E114+E134+E154+E181+E187+E190</f>
        <v>0</v>
      </c>
      <c r="G192" s="40"/>
    </row>
    <row r="193" spans="1:8" ht="12" customHeight="1" x14ac:dyDescent="0.3">
      <c r="A193" s="1" t="s">
        <v>10</v>
      </c>
      <c r="B193" s="61">
        <f>B30+B57+B84+B111+B152+B178</f>
        <v>0</v>
      </c>
      <c r="D193" s="2"/>
    </row>
    <row r="194" spans="1:8" s="18" customFormat="1" x14ac:dyDescent="0.3">
      <c r="A194" s="1" t="s">
        <v>11</v>
      </c>
      <c r="B194" s="62">
        <f>B31+B58+B85+B112+B132+B179</f>
        <v>0</v>
      </c>
      <c r="C194" s="3"/>
      <c r="D194" s="2"/>
      <c r="E194" s="3"/>
      <c r="G194" s="1"/>
      <c r="H194" s="1"/>
    </row>
  </sheetData>
  <mergeCells count="13">
    <mergeCell ref="D170:E170"/>
    <mergeCell ref="A1:E1"/>
    <mergeCell ref="A2:E2"/>
    <mergeCell ref="A3:E3"/>
    <mergeCell ref="B4:C4"/>
    <mergeCell ref="D125:E125"/>
    <mergeCell ref="D22:E22"/>
    <mergeCell ref="D49:E49"/>
    <mergeCell ref="D76:E76"/>
    <mergeCell ref="D103:E103"/>
    <mergeCell ref="D145:E145"/>
    <mergeCell ref="D127:D129"/>
    <mergeCell ref="D147:D1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F5" sqref="F5"/>
    </sheetView>
  </sheetViews>
  <sheetFormatPr defaultRowHeight="14.4" x14ac:dyDescent="0.3"/>
  <cols>
    <col min="1" max="1" width="28.21875" style="1" customWidth="1"/>
    <col min="2" max="2" width="9" style="2" bestFit="1" customWidth="1"/>
    <col min="3" max="3" width="9.33203125" style="3" bestFit="1" customWidth="1"/>
    <col min="4" max="4" width="27.5546875" style="3" customWidth="1"/>
    <col min="5" max="5" width="13.77734375" style="3" customWidth="1"/>
    <col min="6" max="6" width="5.109375" style="1" customWidth="1"/>
    <col min="7" max="7" width="7.33203125" style="1" customWidth="1"/>
    <col min="8" max="16384" width="8.88671875" style="1"/>
  </cols>
  <sheetData>
    <row r="1" spans="1:5" ht="21" x14ac:dyDescent="0.4">
      <c r="A1" s="98" t="s">
        <v>12</v>
      </c>
      <c r="B1" s="99"/>
      <c r="C1" s="99"/>
      <c r="D1" s="99"/>
      <c r="E1" s="100"/>
    </row>
    <row r="2" spans="1:5" ht="18.600000000000001" thickBot="1" x14ac:dyDescent="0.4">
      <c r="A2" s="101" t="s">
        <v>46</v>
      </c>
      <c r="B2" s="102"/>
      <c r="C2" s="102"/>
      <c r="D2" s="102"/>
      <c r="E2" s="103"/>
    </row>
    <row r="3" spans="1:5" x14ac:dyDescent="0.3">
      <c r="A3" s="20" t="s">
        <v>0</v>
      </c>
      <c r="B3" s="104" t="s">
        <v>43</v>
      </c>
      <c r="C3" s="105"/>
      <c r="D3" s="68" t="s">
        <v>1</v>
      </c>
      <c r="E3" s="69">
        <v>41913</v>
      </c>
    </row>
    <row r="4" spans="1:5" ht="28.8" x14ac:dyDescent="0.3">
      <c r="A4" s="20" t="s">
        <v>35</v>
      </c>
      <c r="B4" s="67"/>
      <c r="C4" s="70"/>
      <c r="D4" s="68" t="s">
        <v>36</v>
      </c>
      <c r="E4" s="3" t="s">
        <v>75</v>
      </c>
    </row>
    <row r="5" spans="1:5" x14ac:dyDescent="0.3">
      <c r="A5" s="20" t="s">
        <v>51</v>
      </c>
      <c r="B5" s="60">
        <v>300</v>
      </c>
    </row>
    <row r="6" spans="1:5" x14ac:dyDescent="0.3">
      <c r="A6" s="20" t="s">
        <v>52</v>
      </c>
      <c r="B6" s="73">
        <f>B5*1.2</f>
        <v>360</v>
      </c>
    </row>
    <row r="7" spans="1:5" ht="15" thickBot="1" x14ac:dyDescent="0.35"/>
    <row r="8" spans="1:5" x14ac:dyDescent="0.3">
      <c r="A8" s="4" t="s">
        <v>50</v>
      </c>
      <c r="B8" s="5"/>
      <c r="C8" s="6"/>
      <c r="D8" s="6"/>
      <c r="E8" s="7"/>
    </row>
    <row r="9" spans="1:5" x14ac:dyDescent="0.3">
      <c r="A9" s="8" t="s">
        <v>31</v>
      </c>
      <c r="B9" s="9"/>
      <c r="C9" s="76"/>
      <c r="D9" s="76"/>
      <c r="E9" s="11"/>
    </row>
    <row r="10" spans="1:5" ht="7.8" customHeight="1" x14ac:dyDescent="0.3">
      <c r="A10" s="12"/>
      <c r="B10" s="9"/>
      <c r="C10" s="76"/>
      <c r="D10" s="76"/>
      <c r="E10" s="11"/>
    </row>
    <row r="11" spans="1:5" x14ac:dyDescent="0.3">
      <c r="A11" s="21" t="s">
        <v>2</v>
      </c>
      <c r="B11" s="54" t="s">
        <v>76</v>
      </c>
      <c r="C11" s="76"/>
      <c r="D11" s="22" t="s">
        <v>13</v>
      </c>
      <c r="E11" s="56">
        <v>10</v>
      </c>
    </row>
    <row r="12" spans="1:5" x14ac:dyDescent="0.3">
      <c r="A12" s="12" t="s">
        <v>3</v>
      </c>
      <c r="B12" s="54">
        <v>4</v>
      </c>
      <c r="C12" s="76"/>
      <c r="D12" s="23" t="s">
        <v>14</v>
      </c>
      <c r="E12" s="56">
        <v>10</v>
      </c>
    </row>
    <row r="13" spans="1:5" x14ac:dyDescent="0.3">
      <c r="A13" s="24" t="s">
        <v>15</v>
      </c>
      <c r="B13" s="55">
        <v>10</v>
      </c>
      <c r="C13" s="76"/>
      <c r="D13" s="23" t="s">
        <v>16</v>
      </c>
      <c r="E13" s="57">
        <v>10</v>
      </c>
    </row>
    <row r="14" spans="1:5" ht="16.2" x14ac:dyDescent="0.3">
      <c r="A14" s="24" t="s">
        <v>17</v>
      </c>
      <c r="B14" s="25">
        <f>3.14*B13^2</f>
        <v>314</v>
      </c>
      <c r="C14" s="76"/>
      <c r="D14" s="23" t="s">
        <v>18</v>
      </c>
      <c r="E14" s="57">
        <v>10</v>
      </c>
    </row>
    <row r="15" spans="1:5" ht="16.2" x14ac:dyDescent="0.3">
      <c r="A15" s="64" t="s">
        <v>63</v>
      </c>
      <c r="B15" s="54">
        <v>10</v>
      </c>
      <c r="C15" s="76"/>
      <c r="D15" s="23" t="s">
        <v>19</v>
      </c>
      <c r="E15" s="26">
        <f>((E11+E13)/2)*((E12+E14)/2)</f>
        <v>100</v>
      </c>
    </row>
    <row r="16" spans="1:5" ht="16.2" x14ac:dyDescent="0.3">
      <c r="A16" s="24" t="s">
        <v>61</v>
      </c>
      <c r="B16" s="27">
        <f>((B13+200)^2*3.14-B14)*(B15/100)</f>
        <v>13816</v>
      </c>
      <c r="C16" s="76"/>
      <c r="D16" s="64" t="s">
        <v>64</v>
      </c>
      <c r="E16" s="57">
        <v>15</v>
      </c>
    </row>
    <row r="17" spans="1:7" ht="16.2" x14ac:dyDescent="0.3">
      <c r="A17" s="24" t="s">
        <v>42</v>
      </c>
      <c r="B17" s="87">
        <f>B14*0.00024711*B12</f>
        <v>0.31037016000000001</v>
      </c>
      <c r="C17" s="76"/>
      <c r="D17" s="23" t="s">
        <v>62</v>
      </c>
      <c r="E17" s="28">
        <f>((E11*100)+(E13*100)+(E12*100)+(E14*100)+(4*100*100))*(E16/100)</f>
        <v>6600</v>
      </c>
    </row>
    <row r="18" spans="1:7" x14ac:dyDescent="0.3">
      <c r="A18" s="30" t="s">
        <v>20</v>
      </c>
      <c r="B18" s="85">
        <f>B16*0.00024711*B12</f>
        <v>13.656287039999999</v>
      </c>
      <c r="C18" s="76"/>
      <c r="D18" s="23" t="s">
        <v>21</v>
      </c>
      <c r="E18" s="88">
        <f>E15*0.00024711</f>
        <v>2.4710999999999997E-2</v>
      </c>
    </row>
    <row r="19" spans="1:7" ht="28.8" x14ac:dyDescent="0.3">
      <c r="A19" s="12"/>
      <c r="B19" s="33"/>
      <c r="C19" s="76"/>
      <c r="D19" s="34" t="s">
        <v>22</v>
      </c>
      <c r="E19" s="86">
        <f>E17*0.00024711</f>
        <v>1.6309259999999999</v>
      </c>
    </row>
    <row r="20" spans="1:7" ht="14.4" customHeight="1" x14ac:dyDescent="0.3">
      <c r="A20" s="36" t="s">
        <v>23</v>
      </c>
      <c r="B20" s="55">
        <v>100</v>
      </c>
      <c r="C20" s="76"/>
      <c r="D20" s="76"/>
      <c r="E20" s="11"/>
      <c r="G20" s="18"/>
    </row>
    <row r="21" spans="1:7" x14ac:dyDescent="0.3">
      <c r="A21" s="37" t="s">
        <v>24</v>
      </c>
      <c r="B21" s="55">
        <v>10</v>
      </c>
      <c r="C21" s="76"/>
      <c r="D21" s="106" t="s">
        <v>40</v>
      </c>
      <c r="E21" s="107"/>
    </row>
    <row r="22" spans="1:7" ht="27.6" x14ac:dyDescent="0.3">
      <c r="A22" s="37" t="s">
        <v>25</v>
      </c>
      <c r="B22" s="25">
        <f>B21*B20</f>
        <v>1000</v>
      </c>
      <c r="C22" s="76"/>
      <c r="D22" s="75" t="s">
        <v>26</v>
      </c>
      <c r="E22" s="11"/>
    </row>
    <row r="23" spans="1:7" ht="16.8" customHeight="1" x14ac:dyDescent="0.3">
      <c r="A23" s="64" t="s">
        <v>64</v>
      </c>
      <c r="B23" s="54">
        <v>25</v>
      </c>
      <c r="C23" s="76"/>
      <c r="D23" s="76"/>
      <c r="E23" s="11"/>
      <c r="G23" s="18"/>
    </row>
    <row r="24" spans="1:7" ht="16.2" x14ac:dyDescent="0.3">
      <c r="A24" s="65" t="s">
        <v>65</v>
      </c>
      <c r="B24" s="66">
        <f>((B20*100)+(B20*100))*(B23/100)</f>
        <v>5000</v>
      </c>
      <c r="C24" s="76"/>
      <c r="D24" s="18"/>
      <c r="E24" s="39"/>
      <c r="G24" s="18"/>
    </row>
    <row r="25" spans="1:7" x14ac:dyDescent="0.3">
      <c r="A25" s="37" t="s">
        <v>27</v>
      </c>
      <c r="B25" s="87">
        <f>B22*0.00024711</f>
        <v>0.24711</v>
      </c>
      <c r="C25" s="76"/>
      <c r="D25" s="40"/>
      <c r="E25" s="41"/>
      <c r="G25" s="18"/>
    </row>
    <row r="26" spans="1:7" x14ac:dyDescent="0.3">
      <c r="A26" s="42" t="s">
        <v>28</v>
      </c>
      <c r="B26" s="85">
        <f>B24*0.00024711</f>
        <v>1.2355499999999999</v>
      </c>
      <c r="C26" s="76"/>
      <c r="D26" s="18"/>
      <c r="E26" s="39"/>
      <c r="G26" s="18"/>
    </row>
    <row r="27" spans="1:7" x14ac:dyDescent="0.3">
      <c r="A27" s="37"/>
      <c r="B27" s="33"/>
      <c r="C27" s="76"/>
      <c r="D27" s="18"/>
      <c r="E27" s="39"/>
      <c r="G27" s="18"/>
    </row>
    <row r="28" spans="1:7" ht="10.199999999999999" customHeight="1" x14ac:dyDescent="0.3">
      <c r="A28" s="21"/>
      <c r="B28" s="43" t="s">
        <v>4</v>
      </c>
      <c r="C28" s="44" t="s">
        <v>44</v>
      </c>
      <c r="D28" s="44" t="s">
        <v>5</v>
      </c>
      <c r="E28" s="45" t="s">
        <v>45</v>
      </c>
    </row>
    <row r="29" spans="1:7" x14ac:dyDescent="0.3">
      <c r="A29" s="12" t="s">
        <v>54</v>
      </c>
      <c r="B29" s="89">
        <f>B17+B25+E18</f>
        <v>0.58219116000000004</v>
      </c>
      <c r="C29" s="13">
        <f>B29*B6</f>
        <v>209.58881760000003</v>
      </c>
      <c r="D29" s="58">
        <v>2</v>
      </c>
      <c r="E29" s="14">
        <f>C29*D29</f>
        <v>419.17763520000005</v>
      </c>
    </row>
    <row r="30" spans="1:7" x14ac:dyDescent="0.3">
      <c r="A30" s="47" t="s">
        <v>55</v>
      </c>
      <c r="B30" s="90">
        <f>B18+B26+E19</f>
        <v>16.522763039999997</v>
      </c>
      <c r="C30" s="49">
        <f>B30*B6</f>
        <v>5948.1946943999992</v>
      </c>
      <c r="D30" s="59">
        <v>1</v>
      </c>
      <c r="E30" s="50">
        <f>C30*D30</f>
        <v>5948.1946943999992</v>
      </c>
      <c r="G30" s="18"/>
    </row>
    <row r="31" spans="1:7" x14ac:dyDescent="0.3">
      <c r="A31" s="12"/>
      <c r="B31" s="9"/>
      <c r="C31" s="76"/>
      <c r="D31" s="76"/>
      <c r="E31" s="11"/>
      <c r="G31" s="40"/>
    </row>
    <row r="32" spans="1:7" ht="12" customHeight="1" thickBot="1" x14ac:dyDescent="0.35">
      <c r="A32" s="15"/>
      <c r="B32" s="16"/>
      <c r="C32" s="17"/>
      <c r="D32" s="51" t="s">
        <v>30</v>
      </c>
      <c r="E32" s="52">
        <f>E29+E30</f>
        <v>6367.3723295999989</v>
      </c>
    </row>
    <row r="33" spans="1:7" ht="15" thickBot="1" x14ac:dyDescent="0.35">
      <c r="B33" s="61"/>
      <c r="D33" s="2"/>
    </row>
    <row r="34" spans="1:7" x14ac:dyDescent="0.3">
      <c r="A34" s="4" t="s">
        <v>58</v>
      </c>
      <c r="B34" s="5"/>
      <c r="C34" s="6"/>
      <c r="D34" s="6"/>
      <c r="E34" s="7"/>
    </row>
    <row r="35" spans="1:7" x14ac:dyDescent="0.3">
      <c r="A35" s="8" t="s">
        <v>33</v>
      </c>
      <c r="B35" s="9"/>
      <c r="C35" s="76"/>
      <c r="D35" s="76"/>
      <c r="E35" s="11"/>
    </row>
    <row r="36" spans="1:7" x14ac:dyDescent="0.3">
      <c r="A36" s="12"/>
      <c r="B36" s="9"/>
      <c r="C36" s="76"/>
      <c r="D36" s="76"/>
      <c r="E36" s="11"/>
    </row>
    <row r="37" spans="1:7" ht="16.2" customHeight="1" x14ac:dyDescent="0.3">
      <c r="A37" s="21" t="s">
        <v>2</v>
      </c>
      <c r="B37" s="54" t="s">
        <v>77</v>
      </c>
      <c r="C37" s="76"/>
      <c r="D37" s="22" t="s">
        <v>68</v>
      </c>
      <c r="E37" s="82">
        <v>0</v>
      </c>
    </row>
    <row r="38" spans="1:7" x14ac:dyDescent="0.3">
      <c r="A38" s="12" t="s">
        <v>3</v>
      </c>
      <c r="B38" s="54">
        <v>2</v>
      </c>
      <c r="C38" s="76"/>
      <c r="D38" s="64" t="s">
        <v>70</v>
      </c>
      <c r="E38" s="57">
        <v>0</v>
      </c>
    </row>
    <row r="39" spans="1:7" ht="16.2" x14ac:dyDescent="0.3">
      <c r="A39" s="64" t="s">
        <v>69</v>
      </c>
      <c r="B39" s="54">
        <v>600</v>
      </c>
      <c r="C39" s="76"/>
      <c r="D39" s="80" t="s">
        <v>65</v>
      </c>
      <c r="E39" s="26">
        <f>E38</f>
        <v>0</v>
      </c>
    </row>
    <row r="40" spans="1:7" ht="16.2" x14ac:dyDescent="0.3">
      <c r="A40" s="65" t="s">
        <v>65</v>
      </c>
      <c r="B40" s="25">
        <f>B39</f>
        <v>600</v>
      </c>
      <c r="C40" s="76"/>
      <c r="D40" s="34" t="s">
        <v>21</v>
      </c>
      <c r="E40" s="93">
        <f>E39*0.00024711</f>
        <v>0</v>
      </c>
    </row>
    <row r="41" spans="1:7" x14ac:dyDescent="0.3">
      <c r="A41" s="30" t="s">
        <v>42</v>
      </c>
      <c r="B41" s="92">
        <f>B40*0.00024711</f>
        <v>0.14826599999999998</v>
      </c>
      <c r="C41" s="76"/>
      <c r="D41" s="76"/>
      <c r="E41" s="11"/>
    </row>
    <row r="42" spans="1:7" x14ac:dyDescent="0.3">
      <c r="A42" s="12"/>
      <c r="B42" s="33"/>
      <c r="C42" s="76"/>
      <c r="D42" s="106"/>
      <c r="E42" s="107"/>
    </row>
    <row r="43" spans="1:7" x14ac:dyDescent="0.3">
      <c r="A43" s="36" t="s">
        <v>67</v>
      </c>
      <c r="B43" s="55">
        <v>1</v>
      </c>
      <c r="C43" s="76"/>
      <c r="D43" s="75"/>
      <c r="E43" s="11"/>
    </row>
    <row r="44" spans="1:7" x14ac:dyDescent="0.3">
      <c r="A44" s="64" t="s">
        <v>70</v>
      </c>
      <c r="B44" s="54">
        <v>500</v>
      </c>
      <c r="C44" s="76"/>
      <c r="D44" s="76"/>
      <c r="E44" s="11"/>
    </row>
    <row r="45" spans="1:7" ht="16.2" x14ac:dyDescent="0.3">
      <c r="A45" s="65" t="s">
        <v>65</v>
      </c>
      <c r="B45" s="78">
        <f>B44</f>
        <v>500</v>
      </c>
      <c r="C45" s="76"/>
      <c r="D45" s="18"/>
      <c r="E45" s="39"/>
    </row>
    <row r="46" spans="1:7" ht="14.4" customHeight="1" x14ac:dyDescent="0.3">
      <c r="A46" s="42" t="s">
        <v>27</v>
      </c>
      <c r="B46" s="92">
        <f>B45*0.00024711</f>
        <v>0.123555</v>
      </c>
      <c r="C46" s="76"/>
      <c r="D46" s="18"/>
      <c r="E46" s="39"/>
      <c r="G46" s="18"/>
    </row>
    <row r="47" spans="1:7" x14ac:dyDescent="0.3">
      <c r="A47" s="40"/>
      <c r="B47" s="33"/>
      <c r="C47" s="76"/>
      <c r="D47" s="18"/>
      <c r="E47" s="39"/>
    </row>
    <row r="48" spans="1:7" x14ac:dyDescent="0.3">
      <c r="A48" s="21"/>
      <c r="B48" s="43" t="s">
        <v>4</v>
      </c>
      <c r="C48" s="44" t="s">
        <v>44</v>
      </c>
      <c r="D48" s="44" t="s">
        <v>5</v>
      </c>
      <c r="E48" s="45" t="s">
        <v>45</v>
      </c>
    </row>
    <row r="49" spans="1:8" ht="16.8" customHeight="1" x14ac:dyDescent="0.3">
      <c r="A49" s="47" t="s">
        <v>54</v>
      </c>
      <c r="B49" s="91">
        <f>B41+B46+E40</f>
        <v>0.27182099999999998</v>
      </c>
      <c r="C49" s="49">
        <f>B49*B6</f>
        <v>97.855559999999997</v>
      </c>
      <c r="D49" s="59">
        <v>2</v>
      </c>
      <c r="E49" s="50">
        <f>C49*D49</f>
        <v>195.71111999999999</v>
      </c>
      <c r="G49" s="18"/>
    </row>
    <row r="50" spans="1:8" x14ac:dyDescent="0.3">
      <c r="A50" s="12"/>
      <c r="B50" s="9"/>
      <c r="C50" s="76"/>
      <c r="D50" s="76"/>
      <c r="E50" s="11"/>
      <c r="G50" s="18"/>
    </row>
    <row r="51" spans="1:8" ht="15" thickBot="1" x14ac:dyDescent="0.35">
      <c r="A51" s="15"/>
      <c r="B51" s="16"/>
      <c r="C51" s="17"/>
      <c r="D51" s="51" t="s">
        <v>30</v>
      </c>
      <c r="E51" s="52">
        <f>E49</f>
        <v>195.71111999999999</v>
      </c>
      <c r="G51" s="18"/>
    </row>
    <row r="52" spans="1:8" ht="12" customHeight="1" x14ac:dyDescent="0.3"/>
    <row r="53" spans="1:8" ht="10.199999999999999" customHeight="1" thickBot="1" x14ac:dyDescent="0.35"/>
    <row r="54" spans="1:8" ht="15" thickBot="1" x14ac:dyDescent="0.35">
      <c r="A54" s="1" t="s">
        <v>8</v>
      </c>
      <c r="D54" s="2"/>
      <c r="E54" s="19">
        <v>10000</v>
      </c>
    </row>
    <row r="55" spans="1:8" ht="15" thickBot="1" x14ac:dyDescent="0.35">
      <c r="D55" s="2"/>
      <c r="G55" s="18"/>
    </row>
    <row r="56" spans="1:8" ht="15" thickBot="1" x14ac:dyDescent="0.35">
      <c r="A56" s="20" t="s">
        <v>9</v>
      </c>
      <c r="D56" s="2"/>
      <c r="E56" s="83">
        <f>E32+E51+E54</f>
        <v>16563.083449599999</v>
      </c>
      <c r="G56" s="40"/>
    </row>
    <row r="57" spans="1:8" ht="12" customHeight="1" x14ac:dyDescent="0.3">
      <c r="A57" s="1" t="s">
        <v>10</v>
      </c>
      <c r="B57" s="94">
        <f>B29+B49</f>
        <v>0.85401216000000002</v>
      </c>
      <c r="D57" s="2"/>
    </row>
    <row r="58" spans="1:8" s="18" customFormat="1" x14ac:dyDescent="0.3">
      <c r="A58" s="1" t="s">
        <v>11</v>
      </c>
      <c r="B58" s="95">
        <f>B30</f>
        <v>16.522763039999997</v>
      </c>
      <c r="C58" s="3"/>
      <c r="D58" s="2"/>
      <c r="E58" s="3"/>
      <c r="G58" s="1"/>
      <c r="H58" s="1"/>
    </row>
  </sheetData>
  <mergeCells count="5">
    <mergeCell ref="D21:E21"/>
    <mergeCell ref="D42:E42"/>
    <mergeCell ref="A1:E1"/>
    <mergeCell ref="A2:E2"/>
    <mergeCell ref="B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Worksheet - Minimum Area</vt:lpstr>
      <vt:lpstr>Worksheet - Moderate Area</vt:lpstr>
      <vt:lpstr>Example</vt:lpstr>
    </vt:vector>
  </TitlesOfParts>
  <Company>Univ of Nebraska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cjezierski</dc:creator>
  <cp:lastModifiedBy>cjezierski</cp:lastModifiedBy>
  <dcterms:created xsi:type="dcterms:W3CDTF">2013-02-28T14:59:44Z</dcterms:created>
  <dcterms:modified xsi:type="dcterms:W3CDTF">2014-10-14T16:28:53Z</dcterms:modified>
</cp:coreProperties>
</file>